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4.xml" ContentType="application/vnd.openxmlformats-officedocument.drawing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5.xml" ContentType="application/vnd.openxmlformats-officedocument.drawing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6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dorin\Documents\"/>
    </mc:Choice>
  </mc:AlternateContent>
  <bookViews>
    <workbookView xWindow="0" yWindow="0" windowWidth="28800" windowHeight="11835" activeTab="5"/>
  </bookViews>
  <sheets>
    <sheet name="Kaldor" sheetId="1" r:id="rId1"/>
    <sheet name="Kaldor1" sheetId="2" r:id="rId2"/>
    <sheet name="Kaldor2" sheetId="3" r:id="rId3"/>
    <sheet name="Samuelson_Hiks" sheetId="4" r:id="rId4"/>
    <sheet name="Prada-Pradator" sheetId="5" r:id="rId5"/>
    <sheet name="Gini-Lorentz" sheetId="6" r:id="rId6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57" i="6" l="1"/>
  <c r="V57" i="6"/>
  <c r="AB57" i="6"/>
  <c r="AC57" i="6"/>
  <c r="AC54" i="6"/>
  <c r="AC55" i="6"/>
  <c r="AC56" i="6"/>
  <c r="AB54" i="6"/>
  <c r="AB55" i="6"/>
  <c r="AB56" i="6"/>
  <c r="AC53" i="6"/>
  <c r="AB53" i="6"/>
  <c r="W53" i="6"/>
  <c r="W54" i="6"/>
  <c r="W55" i="6"/>
  <c r="W56" i="6"/>
  <c r="W52" i="6"/>
  <c r="V53" i="6"/>
  <c r="V54" i="6"/>
  <c r="V55" i="6"/>
  <c r="V56" i="6"/>
  <c r="V52" i="6"/>
  <c r="M73" i="6"/>
  <c r="N73" i="6"/>
  <c r="O73" i="6"/>
  <c r="P73" i="6"/>
  <c r="M74" i="6"/>
  <c r="N74" i="6"/>
  <c r="O74" i="6"/>
  <c r="P74" i="6"/>
  <c r="M75" i="6"/>
  <c r="N75" i="6"/>
  <c r="O75" i="6"/>
  <c r="P75" i="6"/>
  <c r="N72" i="6"/>
  <c r="O72" i="6"/>
  <c r="P72" i="6"/>
  <c r="H76" i="6"/>
  <c r="I76" i="6"/>
  <c r="J76" i="6"/>
  <c r="G76" i="6"/>
  <c r="M72" i="6" s="1"/>
  <c r="M66" i="6"/>
  <c r="N66" i="6"/>
  <c r="O66" i="6"/>
  <c r="P66" i="6"/>
  <c r="M67" i="6"/>
  <c r="N67" i="6"/>
  <c r="O67" i="6"/>
  <c r="P67" i="6"/>
  <c r="M68" i="6"/>
  <c r="N68" i="6"/>
  <c r="O68" i="6"/>
  <c r="P68" i="6"/>
  <c r="N65" i="6"/>
  <c r="O65" i="6"/>
  <c r="P65" i="6"/>
  <c r="H69" i="6"/>
  <c r="I69" i="6"/>
  <c r="J69" i="6"/>
  <c r="G69" i="6"/>
  <c r="M65" i="6" s="1"/>
  <c r="L73" i="6"/>
  <c r="L74" i="6"/>
  <c r="L75" i="6"/>
  <c r="L72" i="6"/>
  <c r="L66" i="6"/>
  <c r="L67" i="6"/>
  <c r="L68" i="6"/>
  <c r="L65" i="6"/>
  <c r="X52" i="6"/>
  <c r="X51" i="6"/>
  <c r="U56" i="6"/>
  <c r="T52" i="6"/>
  <c r="Y52" i="6" s="1"/>
  <c r="U52" i="6"/>
  <c r="U51" i="6"/>
  <c r="T51" i="6"/>
  <c r="L58" i="6"/>
  <c r="L59" i="6"/>
  <c r="L60" i="6"/>
  <c r="L57" i="6"/>
  <c r="L50" i="6"/>
  <c r="T54" i="6" s="1"/>
  <c r="Y54" i="6" s="1"/>
  <c r="L51" i="6"/>
  <c r="T55" i="6" s="1"/>
  <c r="Y55" i="6" s="1"/>
  <c r="L52" i="6"/>
  <c r="T56" i="6" s="1"/>
  <c r="Y56" i="6" s="1"/>
  <c r="L49" i="6"/>
  <c r="T53" i="6" s="1"/>
  <c r="Y53" i="6" s="1"/>
  <c r="J61" i="6"/>
  <c r="P58" i="6" s="1"/>
  <c r="I61" i="6"/>
  <c r="O57" i="6" s="1"/>
  <c r="H61" i="6"/>
  <c r="N57" i="6" s="1"/>
  <c r="G61" i="6"/>
  <c r="M58" i="6" s="1"/>
  <c r="X54" i="6" s="1"/>
  <c r="O50" i="6"/>
  <c r="P51" i="6"/>
  <c r="O52" i="6"/>
  <c r="M50" i="6"/>
  <c r="U54" i="6" s="1"/>
  <c r="M52" i="6"/>
  <c r="H53" i="6"/>
  <c r="N52" i="6" s="1"/>
  <c r="I53" i="6"/>
  <c r="O49" i="6" s="1"/>
  <c r="J53" i="6"/>
  <c r="P50" i="6" s="1"/>
  <c r="G53" i="6"/>
  <c r="M51" i="6" s="1"/>
  <c r="U55" i="6" s="1"/>
  <c r="AA56" i="6" s="1"/>
  <c r="AA55" i="6" l="1"/>
  <c r="M49" i="6"/>
  <c r="U53" i="6" s="1"/>
  <c r="P52" i="6"/>
  <c r="O51" i="6"/>
  <c r="N50" i="6"/>
  <c r="P57" i="6"/>
  <c r="O59" i="6"/>
  <c r="N49" i="6"/>
  <c r="P59" i="6"/>
  <c r="N51" i="6"/>
  <c r="P49" i="6"/>
  <c r="P60" i="6"/>
  <c r="O60" i="6"/>
  <c r="O58" i="6"/>
  <c r="N60" i="6"/>
  <c r="N59" i="6"/>
  <c r="N58" i="6"/>
  <c r="M57" i="6"/>
  <c r="X53" i="6" s="1"/>
  <c r="AD54" i="6" s="1"/>
  <c r="M60" i="6"/>
  <c r="X56" i="6" s="1"/>
  <c r="M59" i="6"/>
  <c r="X55" i="6" s="1"/>
  <c r="AD56" i="6" s="1"/>
  <c r="L1" i="6"/>
  <c r="K3" i="6"/>
  <c r="K7" i="6"/>
  <c r="K11" i="6"/>
  <c r="K15" i="6"/>
  <c r="K19" i="6"/>
  <c r="K23" i="6"/>
  <c r="K27" i="6"/>
  <c r="J28" i="6"/>
  <c r="J12" i="6"/>
  <c r="J2" i="6"/>
  <c r="F29" i="6"/>
  <c r="K4" i="6" s="1"/>
  <c r="E29" i="6"/>
  <c r="J23" i="6" s="1"/>
  <c r="B26" i="6"/>
  <c r="C26" i="6"/>
  <c r="B27" i="6"/>
  <c r="C27" i="6"/>
  <c r="B28" i="6"/>
  <c r="C28" i="6"/>
  <c r="B3" i="6"/>
  <c r="C3" i="6"/>
  <c r="B4" i="6"/>
  <c r="C4" i="6"/>
  <c r="B5" i="6"/>
  <c r="C5" i="6"/>
  <c r="B6" i="6"/>
  <c r="C6" i="6"/>
  <c r="B7" i="6"/>
  <c r="C7" i="6"/>
  <c r="B8" i="6"/>
  <c r="C8" i="6"/>
  <c r="B9" i="6"/>
  <c r="C9" i="6"/>
  <c r="B10" i="6"/>
  <c r="C10" i="6"/>
  <c r="B11" i="6"/>
  <c r="C11" i="6"/>
  <c r="B12" i="6"/>
  <c r="C12" i="6"/>
  <c r="B13" i="6"/>
  <c r="C13" i="6"/>
  <c r="B14" i="6"/>
  <c r="C14" i="6"/>
  <c r="B15" i="6"/>
  <c r="C15" i="6"/>
  <c r="B16" i="6"/>
  <c r="C16" i="6"/>
  <c r="B17" i="6"/>
  <c r="C17" i="6"/>
  <c r="B18" i="6"/>
  <c r="C18" i="6"/>
  <c r="B19" i="6"/>
  <c r="C19" i="6"/>
  <c r="B20" i="6"/>
  <c r="C20" i="6"/>
  <c r="B21" i="6"/>
  <c r="C21" i="6"/>
  <c r="B22" i="6"/>
  <c r="C22" i="6"/>
  <c r="B23" i="6"/>
  <c r="C23" i="6"/>
  <c r="B24" i="6"/>
  <c r="C24" i="6"/>
  <c r="B25" i="6"/>
  <c r="C25" i="6"/>
  <c r="C2" i="6"/>
  <c r="B2" i="6"/>
  <c r="M3" i="5"/>
  <c r="K3" i="5"/>
  <c r="J3" i="5"/>
  <c r="L3" i="5"/>
  <c r="O3" i="5"/>
  <c r="L8" i="5" s="1"/>
  <c r="N3" i="5"/>
  <c r="K8" i="5" s="1"/>
  <c r="AA54" i="6" l="1"/>
  <c r="AA53" i="6"/>
  <c r="AA57" i="6" s="1"/>
  <c r="U57" i="6" s="1"/>
  <c r="J22" i="6"/>
  <c r="J11" i="6"/>
  <c r="L11" i="6" s="1"/>
  <c r="J26" i="6"/>
  <c r="L26" i="6" s="1"/>
  <c r="K26" i="6"/>
  <c r="K22" i="6"/>
  <c r="K18" i="6"/>
  <c r="K14" i="6"/>
  <c r="K10" i="6"/>
  <c r="K6" i="6"/>
  <c r="AD53" i="6"/>
  <c r="AD57" i="6" s="1"/>
  <c r="X57" i="6" s="1"/>
  <c r="J18" i="6"/>
  <c r="J7" i="6"/>
  <c r="K2" i="6"/>
  <c r="M2" i="6" s="1"/>
  <c r="K25" i="6"/>
  <c r="K21" i="6"/>
  <c r="K17" i="6"/>
  <c r="K13" i="6"/>
  <c r="K9" i="6"/>
  <c r="K5" i="6"/>
  <c r="J16" i="6"/>
  <c r="J6" i="6"/>
  <c r="M7" i="6" s="1"/>
  <c r="K28" i="6"/>
  <c r="K24" i="6"/>
  <c r="K20" i="6"/>
  <c r="K16" i="6"/>
  <c r="K12" i="6"/>
  <c r="K8" i="6"/>
  <c r="AD55" i="6"/>
  <c r="J20" i="6"/>
  <c r="L20" i="6" s="1"/>
  <c r="J15" i="6"/>
  <c r="J10" i="6"/>
  <c r="J4" i="6"/>
  <c r="J25" i="6"/>
  <c r="M26" i="6" s="1"/>
  <c r="J19" i="6"/>
  <c r="J14" i="6"/>
  <c r="L14" i="6" s="1"/>
  <c r="J8" i="6"/>
  <c r="J3" i="6"/>
  <c r="L3" i="6" s="1"/>
  <c r="J24" i="6"/>
  <c r="M24" i="6" s="1"/>
  <c r="L23" i="6"/>
  <c r="M23" i="6"/>
  <c r="M10" i="6"/>
  <c r="L19" i="6"/>
  <c r="L7" i="6"/>
  <c r="L22" i="6"/>
  <c r="L6" i="6"/>
  <c r="L2" i="6"/>
  <c r="J21" i="6"/>
  <c r="M22" i="6" s="1"/>
  <c r="J17" i="6"/>
  <c r="J13" i="6"/>
  <c r="J9" i="6"/>
  <c r="J5" i="6"/>
  <c r="J27" i="6"/>
  <c r="L25" i="6"/>
  <c r="L15" i="6"/>
  <c r="L18" i="6"/>
  <c r="L28" i="6"/>
  <c r="L24" i="6"/>
  <c r="L16" i="6"/>
  <c r="L12" i="6"/>
  <c r="L8" i="6"/>
  <c r="L4" i="6"/>
  <c r="K9" i="5"/>
  <c r="L9" i="5"/>
  <c r="I3" i="4"/>
  <c r="M8" i="4" s="1"/>
  <c r="H3" i="4"/>
  <c r="G3" i="4"/>
  <c r="F3" i="4"/>
  <c r="L3" i="4"/>
  <c r="J8" i="4" s="1"/>
  <c r="K3" i="4"/>
  <c r="J3" i="4"/>
  <c r="J7" i="4" s="1"/>
  <c r="M18" i="6" l="1"/>
  <c r="M8" i="6"/>
  <c r="M6" i="6"/>
  <c r="M12" i="6"/>
  <c r="M11" i="6"/>
  <c r="M25" i="6"/>
  <c r="M3" i="6"/>
  <c r="M19" i="6"/>
  <c r="M15" i="6"/>
  <c r="M20" i="6"/>
  <c r="L10" i="6"/>
  <c r="M4" i="6"/>
  <c r="M29" i="6" s="1"/>
  <c r="M16" i="6"/>
  <c r="M13" i="6"/>
  <c r="L13" i="6"/>
  <c r="M27" i="6"/>
  <c r="L27" i="6"/>
  <c r="M17" i="6"/>
  <c r="L17" i="6"/>
  <c r="M5" i="6"/>
  <c r="L5" i="6"/>
  <c r="M21" i="6"/>
  <c r="L21" i="6"/>
  <c r="M9" i="6"/>
  <c r="L9" i="6"/>
  <c r="M28" i="6"/>
  <c r="M14" i="6"/>
  <c r="L10" i="5"/>
  <c r="K10" i="5"/>
  <c r="T30" i="4"/>
  <c r="T26" i="4"/>
  <c r="T22" i="4"/>
  <c r="T18" i="4"/>
  <c r="T14" i="4"/>
  <c r="T10" i="4"/>
  <c r="T31" i="4"/>
  <c r="T23" i="4"/>
  <c r="T15" i="4"/>
  <c r="T7" i="4"/>
  <c r="T29" i="4"/>
  <c r="T25" i="4"/>
  <c r="T21" i="4"/>
  <c r="T17" i="4"/>
  <c r="T13" i="4"/>
  <c r="T9" i="4"/>
  <c r="T27" i="4"/>
  <c r="T19" i="4"/>
  <c r="T11" i="4"/>
  <c r="T32" i="4"/>
  <c r="T28" i="4"/>
  <c r="T24" i="4"/>
  <c r="T20" i="4"/>
  <c r="T16" i="4"/>
  <c r="T12" i="4"/>
  <c r="T8" i="4"/>
  <c r="M31" i="4"/>
  <c r="M27" i="4"/>
  <c r="M30" i="4"/>
  <c r="M26" i="4"/>
  <c r="M22" i="4"/>
  <c r="M18" i="4"/>
  <c r="M14" i="4"/>
  <c r="M10" i="4"/>
  <c r="M23" i="4"/>
  <c r="M11" i="4"/>
  <c r="M7" i="4"/>
  <c r="M29" i="4"/>
  <c r="M25" i="4"/>
  <c r="M21" i="4"/>
  <c r="M17" i="4"/>
  <c r="M13" i="4"/>
  <c r="M9" i="4"/>
  <c r="M19" i="4"/>
  <c r="M15" i="4"/>
  <c r="M32" i="4"/>
  <c r="M28" i="4"/>
  <c r="M24" i="4"/>
  <c r="M20" i="4"/>
  <c r="M16" i="4"/>
  <c r="M12" i="4"/>
  <c r="K9" i="4"/>
  <c r="K8" i="4"/>
  <c r="B7" i="4"/>
  <c r="B8" i="4"/>
  <c r="F7" i="4"/>
  <c r="F8" i="4"/>
  <c r="Q7" i="4"/>
  <c r="R8" i="4" s="1"/>
  <c r="Q8" i="4"/>
  <c r="S9" i="4" s="1"/>
  <c r="K3" i="3"/>
  <c r="G3" i="3"/>
  <c r="H3" i="3"/>
  <c r="L3" i="3"/>
  <c r="H12" i="3" s="1"/>
  <c r="J3" i="3"/>
  <c r="H11" i="3" s="1"/>
  <c r="F3" i="3"/>
  <c r="I3" i="3"/>
  <c r="L3" i="2"/>
  <c r="K3" i="2"/>
  <c r="I2" i="2"/>
  <c r="H2" i="2"/>
  <c r="J3" i="2"/>
  <c r="F15" i="2" s="1"/>
  <c r="H47" i="2" s="1"/>
  <c r="G3" i="2"/>
  <c r="F3" i="2"/>
  <c r="G6" i="2" s="1"/>
  <c r="J3" i="1"/>
  <c r="F13" i="1" s="1"/>
  <c r="F14" i="1" s="1"/>
  <c r="I3" i="1"/>
  <c r="H3" i="1"/>
  <c r="G3" i="1"/>
  <c r="F3" i="1"/>
  <c r="G6" i="1" s="1"/>
  <c r="K11" i="5" l="1"/>
  <c r="L11" i="5"/>
  <c r="G10" i="4"/>
  <c r="F9" i="4"/>
  <c r="G9" i="4"/>
  <c r="F10" i="4"/>
  <c r="B9" i="4"/>
  <c r="C9" i="4"/>
  <c r="C10" i="4"/>
  <c r="B10" i="4"/>
  <c r="R9" i="4"/>
  <c r="Q9" i="4"/>
  <c r="Q10" i="4" s="1"/>
  <c r="L9" i="4"/>
  <c r="J9" i="4"/>
  <c r="K10" i="4" s="1"/>
  <c r="L10" i="4" s="1"/>
  <c r="B28" i="3"/>
  <c r="L13" i="3"/>
  <c r="B17" i="3"/>
  <c r="K12" i="3"/>
  <c r="B18" i="3"/>
  <c r="B22" i="3" s="1"/>
  <c r="K11" i="3"/>
  <c r="B19" i="3"/>
  <c r="H3" i="2"/>
  <c r="F16" i="2"/>
  <c r="B15" i="2"/>
  <c r="G11" i="2"/>
  <c r="F6" i="2"/>
  <c r="F12" i="2" s="1"/>
  <c r="I3" i="2"/>
  <c r="H9" i="1"/>
  <c r="I14" i="1"/>
  <c r="F15" i="1" s="1"/>
  <c r="F16" i="1" s="1"/>
  <c r="I16" i="1" s="1"/>
  <c r="F17" i="1" s="1"/>
  <c r="F18" i="1" s="1"/>
  <c r="I18" i="1" s="1"/>
  <c r="I6" i="1"/>
  <c r="H6" i="1"/>
  <c r="F6" i="1"/>
  <c r="F12" i="1"/>
  <c r="J48" i="1" s="1"/>
  <c r="G9" i="1"/>
  <c r="H47" i="1"/>
  <c r="I12" i="3" l="1"/>
  <c r="I16" i="3"/>
  <c r="I20" i="3"/>
  <c r="I24" i="3"/>
  <c r="I28" i="3"/>
  <c r="I32" i="3"/>
  <c r="I36" i="3"/>
  <c r="I11" i="3"/>
  <c r="I13" i="3"/>
  <c r="I17" i="3"/>
  <c r="I21" i="3"/>
  <c r="I25" i="3"/>
  <c r="I29" i="3"/>
  <c r="I33" i="3"/>
  <c r="I37" i="3"/>
  <c r="I14" i="3"/>
  <c r="I18" i="3"/>
  <c r="I22" i="3"/>
  <c r="I26" i="3"/>
  <c r="I30" i="3"/>
  <c r="I34" i="3"/>
  <c r="I38" i="3"/>
  <c r="I15" i="3"/>
  <c r="I19" i="3"/>
  <c r="I23" i="3"/>
  <c r="I27" i="3"/>
  <c r="I31" i="3"/>
  <c r="I35" i="3"/>
  <c r="I39" i="3"/>
  <c r="L12" i="5"/>
  <c r="K12" i="5"/>
  <c r="Q11" i="4"/>
  <c r="S11" i="4"/>
  <c r="R11" i="4"/>
  <c r="S10" i="4"/>
  <c r="R10" i="4"/>
  <c r="J10" i="4"/>
  <c r="K11" i="4" s="1"/>
  <c r="L11" i="4" s="1"/>
  <c r="H6" i="2"/>
  <c r="F13" i="2" s="1"/>
  <c r="G13" i="2" s="1"/>
  <c r="F11" i="1"/>
  <c r="G11" i="1" s="1"/>
  <c r="F10" i="1"/>
  <c r="H10" i="1" s="1"/>
  <c r="H13" i="3"/>
  <c r="B21" i="3"/>
  <c r="G12" i="2"/>
  <c r="I16" i="2"/>
  <c r="F17" i="2" s="1"/>
  <c r="H48" i="2" s="1"/>
  <c r="H12" i="2"/>
  <c r="H11" i="2"/>
  <c r="I6" i="2"/>
  <c r="F14" i="2"/>
  <c r="I15" i="1"/>
  <c r="H11" i="1"/>
  <c r="I17" i="1"/>
  <c r="I52" i="1"/>
  <c r="G12" i="1"/>
  <c r="I50" i="1"/>
  <c r="J58" i="1"/>
  <c r="J59" i="1"/>
  <c r="I54" i="1"/>
  <c r="I47" i="1"/>
  <c r="J53" i="1"/>
  <c r="J51" i="1"/>
  <c r="I55" i="1"/>
  <c r="I56" i="1"/>
  <c r="I49" i="1"/>
  <c r="I48" i="1"/>
  <c r="J50" i="1"/>
  <c r="J47" i="1"/>
  <c r="I59" i="1"/>
  <c r="I60" i="1"/>
  <c r="I57" i="1"/>
  <c r="J49" i="1"/>
  <c r="H12" i="1"/>
  <c r="I53" i="1"/>
  <c r="I51" i="1"/>
  <c r="J52" i="1"/>
  <c r="J54" i="1"/>
  <c r="I58" i="1"/>
  <c r="J55" i="1"/>
  <c r="J56" i="1"/>
  <c r="J57" i="1"/>
  <c r="J60" i="1"/>
  <c r="I19" i="1"/>
  <c r="F19" i="1"/>
  <c r="F20" i="1" s="1"/>
  <c r="I20" i="1" s="1"/>
  <c r="H48" i="1"/>
  <c r="K13" i="5" l="1"/>
  <c r="L13" i="5"/>
  <c r="C25" i="3"/>
  <c r="C24" i="3"/>
  <c r="Q12" i="4"/>
  <c r="S12" i="4"/>
  <c r="R12" i="4"/>
  <c r="J11" i="4"/>
  <c r="J12" i="4" s="1"/>
  <c r="G10" i="1"/>
  <c r="H13" i="2"/>
  <c r="B25" i="3"/>
  <c r="B24" i="3"/>
  <c r="H14" i="3"/>
  <c r="K14" i="3" s="1"/>
  <c r="L14" i="3"/>
  <c r="K13" i="3"/>
  <c r="J48" i="2"/>
  <c r="J52" i="2"/>
  <c r="J56" i="2"/>
  <c r="J60" i="2"/>
  <c r="I48" i="2"/>
  <c r="I52" i="2"/>
  <c r="I56" i="2"/>
  <c r="I60" i="2"/>
  <c r="J54" i="2"/>
  <c r="I54" i="2"/>
  <c r="I51" i="2"/>
  <c r="I55" i="2"/>
  <c r="J49" i="2"/>
  <c r="J53" i="2"/>
  <c r="J57" i="2"/>
  <c r="J47" i="2"/>
  <c r="I49" i="2"/>
  <c r="I53" i="2"/>
  <c r="I57" i="2"/>
  <c r="I47" i="2"/>
  <c r="J50" i="2"/>
  <c r="J58" i="2"/>
  <c r="I50" i="2"/>
  <c r="I58" i="2"/>
  <c r="J51" i="2"/>
  <c r="J55" i="2"/>
  <c r="J59" i="2"/>
  <c r="I59" i="2"/>
  <c r="F18" i="2"/>
  <c r="I18" i="2" s="1"/>
  <c r="F19" i="2" s="1"/>
  <c r="H49" i="2" s="1"/>
  <c r="I17" i="2"/>
  <c r="G14" i="2"/>
  <c r="H14" i="2"/>
  <c r="F21" i="1"/>
  <c r="F22" i="1" s="1"/>
  <c r="I22" i="1" s="1"/>
  <c r="I21" i="1"/>
  <c r="H49" i="1"/>
  <c r="L14" i="5" l="1"/>
  <c r="K14" i="5"/>
  <c r="Q13" i="4"/>
  <c r="S13" i="4"/>
  <c r="R13" i="4"/>
  <c r="K12" i="4"/>
  <c r="L12" i="4" s="1"/>
  <c r="J13" i="4"/>
  <c r="K13" i="4"/>
  <c r="H15" i="3"/>
  <c r="L15" i="3"/>
  <c r="I19" i="2"/>
  <c r="F20" i="2"/>
  <c r="I20" i="2" s="1"/>
  <c r="F23" i="1"/>
  <c r="F24" i="1" s="1"/>
  <c r="I24" i="1" s="1"/>
  <c r="I23" i="1"/>
  <c r="H50" i="1"/>
  <c r="K15" i="5" l="1"/>
  <c r="L15" i="5"/>
  <c r="Q14" i="4"/>
  <c r="S14" i="4"/>
  <c r="R14" i="4"/>
  <c r="L13" i="4"/>
  <c r="J14" i="4"/>
  <c r="K14" i="4"/>
  <c r="L14" i="4" s="1"/>
  <c r="L16" i="3"/>
  <c r="K15" i="3"/>
  <c r="H16" i="3"/>
  <c r="I21" i="2"/>
  <c r="F21" i="2"/>
  <c r="H50" i="2" s="1"/>
  <c r="F25" i="1"/>
  <c r="F26" i="1" s="1"/>
  <c r="I26" i="1" s="1"/>
  <c r="I25" i="1"/>
  <c r="H51" i="1"/>
  <c r="L16" i="5" l="1"/>
  <c r="K16" i="5"/>
  <c r="Q15" i="4"/>
  <c r="S15" i="4"/>
  <c r="R15" i="4"/>
  <c r="J15" i="4"/>
  <c r="K15" i="4"/>
  <c r="L15" i="4" s="1"/>
  <c r="L17" i="3"/>
  <c r="H17" i="3"/>
  <c r="K16" i="3"/>
  <c r="F22" i="2"/>
  <c r="I22" i="2" s="1"/>
  <c r="F27" i="1"/>
  <c r="F28" i="1" s="1"/>
  <c r="I28" i="1" s="1"/>
  <c r="I27" i="1"/>
  <c r="H52" i="1"/>
  <c r="K17" i="5" l="1"/>
  <c r="L17" i="5"/>
  <c r="Q16" i="4"/>
  <c r="S16" i="4"/>
  <c r="R16" i="4"/>
  <c r="J16" i="4"/>
  <c r="K16" i="4"/>
  <c r="L16" i="4" s="1"/>
  <c r="L18" i="3"/>
  <c r="K17" i="3"/>
  <c r="H18" i="3"/>
  <c r="I23" i="2"/>
  <c r="F23" i="2"/>
  <c r="H51" i="2" s="1"/>
  <c r="F29" i="1"/>
  <c r="I29" i="1"/>
  <c r="H53" i="1"/>
  <c r="L18" i="5" l="1"/>
  <c r="K18" i="5"/>
  <c r="Q17" i="4"/>
  <c r="S17" i="4"/>
  <c r="R17" i="4"/>
  <c r="J17" i="4"/>
  <c r="K17" i="4"/>
  <c r="L17" i="4" s="1"/>
  <c r="L19" i="3"/>
  <c r="K18" i="3"/>
  <c r="H19" i="3"/>
  <c r="F24" i="2"/>
  <c r="I24" i="2" s="1"/>
  <c r="F30" i="1"/>
  <c r="I30" i="1" s="1"/>
  <c r="H55" i="1"/>
  <c r="H54" i="1"/>
  <c r="K19" i="5" l="1"/>
  <c r="L19" i="5"/>
  <c r="Q18" i="4"/>
  <c r="S18" i="4"/>
  <c r="R18" i="4"/>
  <c r="J18" i="4"/>
  <c r="K18" i="4"/>
  <c r="L18" i="4" s="1"/>
  <c r="L20" i="3"/>
  <c r="K19" i="3"/>
  <c r="H20" i="3"/>
  <c r="I25" i="2"/>
  <c r="F25" i="2"/>
  <c r="H52" i="2" s="1"/>
  <c r="F31" i="1"/>
  <c r="I31" i="1"/>
  <c r="L20" i="5" l="1"/>
  <c r="K20" i="5"/>
  <c r="Q19" i="4"/>
  <c r="S19" i="4"/>
  <c r="R19" i="4"/>
  <c r="J19" i="4"/>
  <c r="K19" i="4"/>
  <c r="L19" i="4" s="1"/>
  <c r="L21" i="3"/>
  <c r="H21" i="3"/>
  <c r="K20" i="3"/>
  <c r="F26" i="2"/>
  <c r="I26" i="2" s="1"/>
  <c r="H56" i="1"/>
  <c r="F32" i="1"/>
  <c r="I32" i="1" s="1"/>
  <c r="K21" i="5" l="1"/>
  <c r="L21" i="5"/>
  <c r="Q20" i="4"/>
  <c r="S20" i="4"/>
  <c r="R20" i="4"/>
  <c r="J20" i="4"/>
  <c r="K20" i="4"/>
  <c r="L20" i="4" s="1"/>
  <c r="L22" i="3"/>
  <c r="K21" i="3"/>
  <c r="H22" i="3"/>
  <c r="I27" i="2"/>
  <c r="F27" i="2"/>
  <c r="H53" i="2" s="1"/>
  <c r="I33" i="1"/>
  <c r="F33" i="1"/>
  <c r="L22" i="5" l="1"/>
  <c r="K22" i="5"/>
  <c r="Q21" i="4"/>
  <c r="S21" i="4"/>
  <c r="R21" i="4"/>
  <c r="J21" i="4"/>
  <c r="K21" i="4"/>
  <c r="L21" i="4" s="1"/>
  <c r="L23" i="3"/>
  <c r="H23" i="3"/>
  <c r="K22" i="3"/>
  <c r="F28" i="2"/>
  <c r="I28" i="2" s="1"/>
  <c r="F34" i="1"/>
  <c r="I34" i="1" s="1"/>
  <c r="H57" i="1"/>
  <c r="K23" i="5" l="1"/>
  <c r="L23" i="5"/>
  <c r="Q22" i="4"/>
  <c r="S22" i="4"/>
  <c r="R22" i="4"/>
  <c r="J22" i="4"/>
  <c r="K22" i="4"/>
  <c r="L22" i="4" s="1"/>
  <c r="L24" i="3"/>
  <c r="K23" i="3"/>
  <c r="H24" i="3"/>
  <c r="I29" i="2"/>
  <c r="F29" i="2"/>
  <c r="H54" i="2" s="1"/>
  <c r="F35" i="1"/>
  <c r="I35" i="1"/>
  <c r="L24" i="5" l="1"/>
  <c r="K24" i="5"/>
  <c r="Q23" i="4"/>
  <c r="S23" i="4"/>
  <c r="R23" i="4"/>
  <c r="J23" i="4"/>
  <c r="K23" i="4"/>
  <c r="L23" i="4" s="1"/>
  <c r="L25" i="3"/>
  <c r="K24" i="3"/>
  <c r="H25" i="3"/>
  <c r="F30" i="2"/>
  <c r="I30" i="2" s="1"/>
  <c r="F36" i="1"/>
  <c r="I36" i="1" s="1"/>
  <c r="H58" i="1"/>
  <c r="K25" i="5" l="1"/>
  <c r="L25" i="5"/>
  <c r="Q24" i="4"/>
  <c r="S24" i="4"/>
  <c r="R24" i="4"/>
  <c r="J24" i="4"/>
  <c r="K24" i="4"/>
  <c r="L24" i="4" s="1"/>
  <c r="L26" i="3"/>
  <c r="K25" i="3"/>
  <c r="H26" i="3"/>
  <c r="I31" i="2"/>
  <c r="F31" i="2"/>
  <c r="H55" i="2" s="1"/>
  <c r="I37" i="1"/>
  <c r="F37" i="1"/>
  <c r="L26" i="5" l="1"/>
  <c r="K26" i="5"/>
  <c r="Q25" i="4"/>
  <c r="S25" i="4"/>
  <c r="R25" i="4"/>
  <c r="J25" i="4"/>
  <c r="K25" i="4"/>
  <c r="L25" i="4" s="1"/>
  <c r="K26" i="3"/>
  <c r="L27" i="3"/>
  <c r="H27" i="3"/>
  <c r="F32" i="2"/>
  <c r="I32" i="2" s="1"/>
  <c r="F38" i="1"/>
  <c r="I38" i="1" s="1"/>
  <c r="H59" i="1"/>
  <c r="K27" i="5" l="1"/>
  <c r="L27" i="5"/>
  <c r="Q26" i="4"/>
  <c r="S26" i="4"/>
  <c r="R26" i="4"/>
  <c r="J26" i="4"/>
  <c r="K26" i="4"/>
  <c r="L26" i="4" s="1"/>
  <c r="K27" i="3"/>
  <c r="L28" i="3"/>
  <c r="H28" i="3"/>
  <c r="I33" i="2"/>
  <c r="F33" i="2"/>
  <c r="H56" i="2" s="1"/>
  <c r="F39" i="1"/>
  <c r="H60" i="1" s="1"/>
  <c r="I39" i="1"/>
  <c r="L28" i="5" l="1"/>
  <c r="K28" i="5"/>
  <c r="Q27" i="4"/>
  <c r="S27" i="4"/>
  <c r="R27" i="4"/>
  <c r="J27" i="4"/>
  <c r="K27" i="4"/>
  <c r="L27" i="4" s="1"/>
  <c r="K28" i="3"/>
  <c r="L29" i="3"/>
  <c r="H29" i="3"/>
  <c r="F34" i="2"/>
  <c r="I34" i="2" s="1"/>
  <c r="K29" i="5" l="1"/>
  <c r="L29" i="5"/>
  <c r="Q28" i="4"/>
  <c r="S28" i="4"/>
  <c r="R28" i="4"/>
  <c r="J28" i="4"/>
  <c r="K28" i="4"/>
  <c r="L28" i="4" s="1"/>
  <c r="H30" i="3"/>
  <c r="K29" i="3"/>
  <c r="L30" i="3"/>
  <c r="I35" i="2"/>
  <c r="F35" i="2"/>
  <c r="H57" i="2" s="1"/>
  <c r="L30" i="5" l="1"/>
  <c r="K30" i="5"/>
  <c r="Q29" i="4"/>
  <c r="S29" i="4"/>
  <c r="R29" i="4"/>
  <c r="J29" i="4"/>
  <c r="K29" i="4"/>
  <c r="L29" i="4" s="1"/>
  <c r="H31" i="3"/>
  <c r="K30" i="3"/>
  <c r="L31" i="3"/>
  <c r="F36" i="2"/>
  <c r="I36" i="2" s="1"/>
  <c r="K31" i="5" l="1"/>
  <c r="L31" i="5"/>
  <c r="Q30" i="4"/>
  <c r="S30" i="4"/>
  <c r="R30" i="4"/>
  <c r="J30" i="4"/>
  <c r="K30" i="4"/>
  <c r="L30" i="4" s="1"/>
  <c r="K31" i="3"/>
  <c r="L32" i="3"/>
  <c r="H32" i="3"/>
  <c r="I37" i="2"/>
  <c r="F37" i="2"/>
  <c r="H58" i="2" s="1"/>
  <c r="L32" i="5" l="1"/>
  <c r="K32" i="5"/>
  <c r="Q31" i="4"/>
  <c r="S31" i="4"/>
  <c r="R31" i="4"/>
  <c r="J31" i="4"/>
  <c r="K31" i="4"/>
  <c r="L31" i="4" s="1"/>
  <c r="K32" i="3"/>
  <c r="L33" i="3"/>
  <c r="H33" i="3"/>
  <c r="F38" i="2"/>
  <c r="I38" i="2" s="1"/>
  <c r="K33" i="5" l="1"/>
  <c r="L33" i="5"/>
  <c r="Q32" i="4"/>
  <c r="S32" i="4"/>
  <c r="R32" i="4"/>
  <c r="K32" i="4"/>
  <c r="L32" i="4" s="1"/>
  <c r="J32" i="4"/>
  <c r="K33" i="3"/>
  <c r="H34" i="3"/>
  <c r="L34" i="3"/>
  <c r="I39" i="2"/>
  <c r="F39" i="2"/>
  <c r="H59" i="2" s="1"/>
  <c r="L34" i="5" l="1"/>
  <c r="K34" i="5"/>
  <c r="H35" i="3"/>
  <c r="K34" i="3"/>
  <c r="L35" i="3"/>
  <c r="F40" i="2"/>
  <c r="I40" i="2" s="1"/>
  <c r="K35" i="5" l="1"/>
  <c r="L35" i="5"/>
  <c r="H36" i="3"/>
  <c r="L36" i="3"/>
  <c r="K35" i="3"/>
  <c r="I41" i="2"/>
  <c r="F41" i="2"/>
  <c r="H60" i="2" s="1"/>
  <c r="L36" i="5" l="1"/>
  <c r="K36" i="5"/>
  <c r="K36" i="3"/>
  <c r="L37" i="3"/>
  <c r="H37" i="3"/>
  <c r="K37" i="5" l="1"/>
  <c r="L37" i="5"/>
  <c r="L38" i="3"/>
  <c r="K37" i="3"/>
  <c r="H38" i="3"/>
  <c r="L38" i="5" l="1"/>
  <c r="K38" i="5"/>
  <c r="H39" i="3"/>
  <c r="K39" i="3" s="1"/>
  <c r="L39" i="3"/>
  <c r="K38" i="3"/>
  <c r="K39" i="5" l="1"/>
  <c r="L39" i="5"/>
  <c r="L40" i="5" l="1"/>
  <c r="K40" i="5"/>
  <c r="K41" i="5" l="1"/>
  <c r="L41" i="5"/>
  <c r="L42" i="5" l="1"/>
  <c r="K42" i="5"/>
  <c r="K43" i="5" l="1"/>
  <c r="L43" i="5"/>
  <c r="L44" i="5" l="1"/>
  <c r="K44" i="5"/>
  <c r="K45" i="5" l="1"/>
  <c r="L45" i="5"/>
  <c r="L46" i="5" l="1"/>
  <c r="K46" i="5"/>
  <c r="K47" i="5" l="1"/>
  <c r="L47" i="5"/>
  <c r="L48" i="5" l="1"/>
  <c r="K48" i="5"/>
  <c r="K49" i="5" l="1"/>
  <c r="L49" i="5"/>
  <c r="L50" i="5" l="1"/>
  <c r="K50" i="5"/>
  <c r="K51" i="5" l="1"/>
  <c r="L51" i="5"/>
  <c r="L52" i="5" l="1"/>
  <c r="K52" i="5"/>
  <c r="K53" i="5" l="1"/>
  <c r="L53" i="5"/>
  <c r="L54" i="5" l="1"/>
  <c r="K54" i="5"/>
  <c r="K55" i="5" l="1"/>
  <c r="L55" i="5"/>
  <c r="L56" i="5" l="1"/>
  <c r="K56" i="5"/>
  <c r="K57" i="5" l="1"/>
  <c r="L57" i="5"/>
  <c r="L58" i="5" l="1"/>
  <c r="K58" i="5"/>
  <c r="K59" i="5" l="1"/>
  <c r="L59" i="5"/>
  <c r="L60" i="5" l="1"/>
  <c r="K60" i="5"/>
  <c r="K61" i="5" l="1"/>
  <c r="L61" i="5"/>
  <c r="L62" i="5" l="1"/>
  <c r="K62" i="5"/>
  <c r="K63" i="5" l="1"/>
  <c r="L63" i="5"/>
  <c r="L64" i="5" l="1"/>
  <c r="K64" i="5"/>
  <c r="K65" i="5" l="1"/>
  <c r="L65" i="5"/>
  <c r="L66" i="5" l="1"/>
  <c r="K66" i="5"/>
  <c r="K67" i="5" l="1"/>
  <c r="L67" i="5"/>
  <c r="L68" i="5" l="1"/>
  <c r="K68" i="5"/>
  <c r="K69" i="5" l="1"/>
  <c r="L69" i="5"/>
  <c r="L70" i="5" l="1"/>
  <c r="K70" i="5"/>
  <c r="K71" i="5" l="1"/>
  <c r="L71" i="5"/>
  <c r="L72" i="5" l="1"/>
  <c r="K72" i="5"/>
  <c r="K73" i="5" l="1"/>
  <c r="L73" i="5"/>
  <c r="L74" i="5" l="1"/>
  <c r="K74" i="5"/>
  <c r="K75" i="5" l="1"/>
  <c r="L75" i="5"/>
  <c r="L76" i="5" l="1"/>
  <c r="K76" i="5"/>
  <c r="K77" i="5" l="1"/>
  <c r="L77" i="5"/>
  <c r="L78" i="5" l="1"/>
  <c r="K78" i="5"/>
  <c r="K79" i="5" l="1"/>
  <c r="L79" i="5"/>
  <c r="L80" i="5" l="1"/>
  <c r="K80" i="5"/>
  <c r="K81" i="5" l="1"/>
  <c r="L81" i="5"/>
  <c r="L82" i="5" l="1"/>
  <c r="K82" i="5"/>
  <c r="K83" i="5" l="1"/>
  <c r="L83" i="5"/>
  <c r="L84" i="5" l="1"/>
  <c r="K84" i="5"/>
  <c r="K85" i="5" l="1"/>
  <c r="L85" i="5"/>
  <c r="L86" i="5" l="1"/>
  <c r="K86" i="5"/>
  <c r="K87" i="5" l="1"/>
  <c r="L87" i="5"/>
  <c r="L88" i="5" l="1"/>
  <c r="K88" i="5"/>
  <c r="K89" i="5" l="1"/>
  <c r="L89" i="5"/>
  <c r="L90" i="5" l="1"/>
  <c r="K90" i="5"/>
  <c r="K91" i="5" l="1"/>
  <c r="L91" i="5"/>
  <c r="L92" i="5" l="1"/>
  <c r="K92" i="5"/>
  <c r="K93" i="5" l="1"/>
  <c r="L93" i="5"/>
  <c r="L94" i="5" l="1"/>
  <c r="K94" i="5"/>
  <c r="K95" i="5" l="1"/>
  <c r="L95" i="5"/>
  <c r="L96" i="5" l="1"/>
  <c r="K96" i="5"/>
  <c r="K97" i="5" l="1"/>
  <c r="L97" i="5"/>
  <c r="L98" i="5" l="1"/>
  <c r="K98" i="5"/>
  <c r="K99" i="5" l="1"/>
  <c r="L99" i="5"/>
  <c r="L100" i="5" l="1"/>
  <c r="K100" i="5"/>
  <c r="K101" i="5" l="1"/>
  <c r="L101" i="5"/>
  <c r="L102" i="5" l="1"/>
  <c r="K102" i="5"/>
  <c r="K103" i="5" l="1"/>
  <c r="L103" i="5"/>
  <c r="L104" i="5" l="1"/>
  <c r="K104" i="5"/>
  <c r="K105" i="5" l="1"/>
  <c r="L105" i="5"/>
  <c r="L106" i="5" l="1"/>
  <c r="K106" i="5"/>
  <c r="K107" i="5" l="1"/>
  <c r="L107" i="5"/>
  <c r="L108" i="5" l="1"/>
  <c r="K108" i="5"/>
  <c r="K109" i="5" l="1"/>
  <c r="L109" i="5"/>
  <c r="K110" i="5" l="1"/>
  <c r="L110" i="5"/>
  <c r="L111" i="5" l="1"/>
  <c r="K111" i="5"/>
  <c r="K112" i="5" l="1"/>
  <c r="L112" i="5"/>
  <c r="L113" i="5" l="1"/>
  <c r="K113" i="5"/>
  <c r="K114" i="5" l="1"/>
  <c r="L114" i="5"/>
  <c r="L115" i="5" l="1"/>
  <c r="K115" i="5"/>
  <c r="K116" i="5" l="1"/>
  <c r="L116" i="5"/>
  <c r="L117" i="5" l="1"/>
  <c r="K117" i="5"/>
  <c r="K118" i="5" l="1"/>
  <c r="L118" i="5"/>
  <c r="L119" i="5" l="1"/>
  <c r="K119" i="5"/>
  <c r="K120" i="5" l="1"/>
  <c r="L120" i="5"/>
  <c r="L121" i="5" l="1"/>
  <c r="K121" i="5"/>
  <c r="K122" i="5" l="1"/>
  <c r="L122" i="5"/>
  <c r="L123" i="5" l="1"/>
  <c r="K123" i="5"/>
  <c r="K124" i="5" l="1"/>
  <c r="L124" i="5"/>
  <c r="K125" i="5" l="1"/>
  <c r="L125" i="5"/>
  <c r="L126" i="5" l="1"/>
  <c r="K126" i="5"/>
  <c r="K127" i="5" l="1"/>
  <c r="L127" i="5"/>
  <c r="L128" i="5" l="1"/>
  <c r="K128" i="5"/>
  <c r="K129" i="5" l="1"/>
  <c r="L129" i="5"/>
  <c r="L130" i="5" l="1"/>
  <c r="K130" i="5"/>
  <c r="K131" i="5" l="1"/>
  <c r="L131" i="5"/>
  <c r="L132" i="5" l="1"/>
  <c r="K132" i="5"/>
  <c r="K133" i="5" l="1"/>
  <c r="L133" i="5"/>
  <c r="L134" i="5" l="1"/>
  <c r="K134" i="5"/>
  <c r="K135" i="5" l="1"/>
  <c r="L135" i="5"/>
  <c r="L136" i="5" l="1"/>
  <c r="K136" i="5"/>
  <c r="K137" i="5" l="1"/>
  <c r="L137" i="5"/>
  <c r="L138" i="5" l="1"/>
  <c r="K138" i="5"/>
  <c r="K139" i="5" l="1"/>
  <c r="L139" i="5"/>
  <c r="L140" i="5" l="1"/>
  <c r="K140" i="5"/>
  <c r="K141" i="5" l="1"/>
  <c r="L141" i="5"/>
  <c r="L142" i="5" l="1"/>
  <c r="K142" i="5"/>
  <c r="K143" i="5" l="1"/>
  <c r="L143" i="5"/>
  <c r="L144" i="5" l="1"/>
  <c r="K144" i="5"/>
  <c r="K145" i="5" l="1"/>
  <c r="L145" i="5"/>
  <c r="L146" i="5" l="1"/>
  <c r="K146" i="5"/>
  <c r="K147" i="5" l="1"/>
  <c r="L147" i="5"/>
  <c r="L148" i="5" l="1"/>
  <c r="K148" i="5"/>
  <c r="K149" i="5" l="1"/>
  <c r="L149" i="5"/>
  <c r="L150" i="5" l="1"/>
  <c r="K150" i="5"/>
  <c r="L151" i="5" l="1"/>
  <c r="K151" i="5"/>
  <c r="K152" i="5" l="1"/>
  <c r="L152" i="5"/>
  <c r="K153" i="5" l="1"/>
  <c r="L153" i="5"/>
  <c r="L154" i="5" l="1"/>
  <c r="K154" i="5"/>
  <c r="K155" i="5" l="1"/>
  <c r="L155" i="5"/>
  <c r="L156" i="5" l="1"/>
  <c r="K156" i="5"/>
  <c r="K157" i="5" l="1"/>
  <c r="L157" i="5"/>
  <c r="K158" i="5" l="1"/>
  <c r="L158" i="5"/>
  <c r="K159" i="5" l="1"/>
  <c r="L159" i="5"/>
  <c r="K160" i="5" l="1"/>
  <c r="L160" i="5"/>
  <c r="K161" i="5" l="1"/>
  <c r="L161" i="5"/>
  <c r="L162" i="5" l="1"/>
  <c r="K162" i="5"/>
  <c r="K163" i="5" l="1"/>
  <c r="L163" i="5"/>
  <c r="L164" i="5" l="1"/>
  <c r="K164" i="5"/>
  <c r="K165" i="5" l="1"/>
  <c r="L165" i="5"/>
  <c r="K166" i="5" l="1"/>
  <c r="L166" i="5"/>
  <c r="K167" i="5" l="1"/>
  <c r="L167" i="5"/>
  <c r="L168" i="5" l="1"/>
  <c r="K168" i="5"/>
  <c r="K169" i="5" l="1"/>
  <c r="L169" i="5"/>
  <c r="L170" i="5" l="1"/>
  <c r="K170" i="5"/>
  <c r="K171" i="5" l="1"/>
  <c r="L171" i="5"/>
  <c r="L172" i="5" l="1"/>
  <c r="K172" i="5"/>
  <c r="K173" i="5" l="1"/>
  <c r="L173" i="5"/>
  <c r="L174" i="5" l="1"/>
  <c r="K174" i="5"/>
  <c r="K175" i="5" l="1"/>
  <c r="L175" i="5"/>
  <c r="L176" i="5" l="1"/>
  <c r="K176" i="5"/>
  <c r="K177" i="5" l="1"/>
  <c r="L177" i="5"/>
  <c r="K178" i="5" l="1"/>
  <c r="L178" i="5"/>
  <c r="L179" i="5" l="1"/>
  <c r="K179" i="5"/>
  <c r="L180" i="5" l="1"/>
  <c r="K180" i="5"/>
  <c r="L181" i="5" l="1"/>
  <c r="K181" i="5"/>
  <c r="K182" i="5" l="1"/>
  <c r="L182" i="5"/>
  <c r="L183" i="5" l="1"/>
  <c r="K183" i="5"/>
  <c r="K184" i="5" l="1"/>
  <c r="L184" i="5"/>
  <c r="L185" i="5" l="1"/>
  <c r="K185" i="5"/>
  <c r="L186" i="5" l="1"/>
  <c r="K186" i="5"/>
  <c r="L187" i="5" l="1"/>
  <c r="K187" i="5"/>
  <c r="K188" i="5" l="1"/>
  <c r="L188" i="5"/>
  <c r="L189" i="5" l="1"/>
  <c r="K189" i="5"/>
  <c r="K190" i="5" l="1"/>
  <c r="L190" i="5"/>
  <c r="L191" i="5" l="1"/>
  <c r="K191" i="5"/>
  <c r="K192" i="5" l="1"/>
  <c r="L192" i="5"/>
  <c r="L193" i="5" l="1"/>
  <c r="K193" i="5"/>
  <c r="L194" i="5" l="1"/>
  <c r="K194" i="5"/>
  <c r="K195" i="5" l="1"/>
  <c r="L195" i="5"/>
  <c r="L196" i="5" l="1"/>
  <c r="K196" i="5"/>
  <c r="K197" i="5" l="1"/>
  <c r="L197" i="5"/>
  <c r="K198" i="5" l="1"/>
  <c r="L198" i="5"/>
  <c r="L199" i="5" l="1"/>
  <c r="K199" i="5"/>
  <c r="K200" i="5" l="1"/>
  <c r="L200" i="5"/>
  <c r="L201" i="5" l="1"/>
  <c r="K201" i="5"/>
  <c r="L202" i="5" l="1"/>
  <c r="K202" i="5"/>
  <c r="K203" i="5" l="1"/>
  <c r="L203" i="5"/>
  <c r="L204" i="5" l="1"/>
  <c r="K204" i="5"/>
  <c r="L205" i="5" l="1"/>
  <c r="K205" i="5"/>
  <c r="L206" i="5" l="1"/>
  <c r="K206" i="5"/>
  <c r="K207" i="5" l="1"/>
  <c r="L207" i="5"/>
  <c r="L208" i="5" l="1"/>
  <c r="K208" i="5"/>
  <c r="K209" i="5" l="1"/>
  <c r="L209" i="5"/>
  <c r="L210" i="5" l="1"/>
  <c r="K210" i="5"/>
  <c r="L211" i="5" l="1"/>
  <c r="K211" i="5"/>
  <c r="K212" i="5" l="1"/>
  <c r="L212" i="5"/>
  <c r="L213" i="5" l="1"/>
  <c r="K213" i="5"/>
  <c r="K214" i="5" l="1"/>
  <c r="L214" i="5"/>
  <c r="K215" i="5" l="1"/>
  <c r="L215" i="5"/>
  <c r="L216" i="5" l="1"/>
  <c r="K216" i="5"/>
  <c r="L217" i="5" l="1"/>
  <c r="K217" i="5"/>
  <c r="L218" i="5" l="1"/>
  <c r="K218" i="5"/>
  <c r="L219" i="5" l="1"/>
  <c r="K219" i="5"/>
  <c r="L220" i="5" l="1"/>
  <c r="K220" i="5"/>
  <c r="L221" i="5" l="1"/>
  <c r="K221" i="5"/>
  <c r="K222" i="5" l="1"/>
  <c r="L222" i="5"/>
  <c r="K223" i="5" l="1"/>
  <c r="L223" i="5"/>
  <c r="L224" i="5" l="1"/>
  <c r="K224" i="5"/>
  <c r="K225" i="5" l="1"/>
  <c r="L225" i="5"/>
  <c r="L226" i="5" l="1"/>
  <c r="K226" i="5"/>
  <c r="K227" i="5" l="1"/>
  <c r="L227" i="5"/>
  <c r="L228" i="5" l="1"/>
  <c r="K228" i="5"/>
  <c r="K229" i="5" l="1"/>
  <c r="L229" i="5"/>
  <c r="K230" i="5" l="1"/>
  <c r="L230" i="5"/>
  <c r="K231" i="5" l="1"/>
  <c r="L231" i="5"/>
  <c r="L232" i="5" l="1"/>
  <c r="K232" i="5"/>
  <c r="K233" i="5" l="1"/>
  <c r="L233" i="5"/>
  <c r="K234" i="5" l="1"/>
  <c r="L234" i="5"/>
  <c r="K235" i="5" l="1"/>
  <c r="L235" i="5"/>
  <c r="L236" i="5" l="1"/>
  <c r="K236" i="5"/>
  <c r="K237" i="5" l="1"/>
  <c r="L237" i="5"/>
  <c r="K238" i="5" l="1"/>
  <c r="L238" i="5"/>
  <c r="L239" i="5" l="1"/>
  <c r="K239" i="5"/>
  <c r="L240" i="5" l="1"/>
  <c r="K240" i="5"/>
  <c r="L241" i="5" l="1"/>
  <c r="K241" i="5"/>
  <c r="K242" i="5" l="1"/>
  <c r="L242" i="5"/>
  <c r="L243" i="5" l="1"/>
  <c r="K243" i="5"/>
  <c r="K244" i="5" l="1"/>
  <c r="L244" i="5"/>
  <c r="L245" i="5" l="1"/>
  <c r="K245" i="5"/>
  <c r="K246" i="5" l="1"/>
  <c r="L246" i="5"/>
  <c r="L247" i="5" l="1"/>
  <c r="K247" i="5"/>
  <c r="K248" i="5" l="1"/>
  <c r="L248" i="5"/>
  <c r="L249" i="5" l="1"/>
  <c r="K249" i="5"/>
  <c r="K250" i="5" l="1"/>
  <c r="L250" i="5"/>
  <c r="L251" i="5" l="1"/>
  <c r="K251" i="5"/>
  <c r="K252" i="5" l="1"/>
  <c r="L252" i="5"/>
  <c r="L253" i="5" l="1"/>
  <c r="K253" i="5"/>
  <c r="K254" i="5" l="1"/>
  <c r="L254" i="5"/>
  <c r="L255" i="5" l="1"/>
  <c r="K255" i="5"/>
  <c r="K256" i="5" l="1"/>
  <c r="L256" i="5"/>
  <c r="L257" i="5" l="1"/>
  <c r="K257" i="5"/>
  <c r="K258" i="5" l="1"/>
  <c r="L258" i="5"/>
  <c r="L259" i="5" l="1"/>
  <c r="K259" i="5"/>
  <c r="K260" i="5" l="1"/>
  <c r="L260" i="5"/>
  <c r="L261" i="5" l="1"/>
  <c r="K261" i="5"/>
  <c r="K262" i="5" l="1"/>
  <c r="L262" i="5"/>
  <c r="L263" i="5" l="1"/>
  <c r="K263" i="5"/>
  <c r="K264" i="5" l="1"/>
  <c r="L264" i="5"/>
  <c r="L265" i="5" l="1"/>
  <c r="K265" i="5"/>
  <c r="L266" i="5" l="1"/>
  <c r="K266" i="5"/>
  <c r="L267" i="5" l="1"/>
  <c r="K267" i="5"/>
  <c r="K268" i="5" l="1"/>
  <c r="L268" i="5"/>
  <c r="L269" i="5" l="1"/>
  <c r="K269" i="5"/>
  <c r="K270" i="5" l="1"/>
  <c r="L270" i="5"/>
  <c r="L271" i="5" l="1"/>
  <c r="K271" i="5"/>
  <c r="K272" i="5" l="1"/>
  <c r="L272" i="5"/>
  <c r="L273" i="5" l="1"/>
  <c r="K273" i="5"/>
  <c r="K274" i="5" l="1"/>
  <c r="L274" i="5"/>
  <c r="L275" i="5" l="1"/>
  <c r="K275" i="5"/>
  <c r="K276" i="5" l="1"/>
  <c r="L276" i="5"/>
  <c r="L277" i="5" l="1"/>
  <c r="K277" i="5"/>
  <c r="K278" i="5" l="1"/>
  <c r="L278" i="5"/>
  <c r="L279" i="5" l="1"/>
  <c r="K279" i="5"/>
  <c r="K280" i="5" l="1"/>
  <c r="L280" i="5"/>
  <c r="K281" i="5" l="1"/>
  <c r="L281" i="5"/>
  <c r="K282" i="5" l="1"/>
  <c r="L282" i="5"/>
  <c r="K283" i="5" l="1"/>
  <c r="L283" i="5"/>
  <c r="K284" i="5" l="1"/>
  <c r="L284" i="5"/>
  <c r="L285" i="5" l="1"/>
  <c r="K285" i="5"/>
  <c r="L286" i="5" l="1"/>
  <c r="K286" i="5"/>
  <c r="L287" i="5" l="1"/>
  <c r="K287" i="5"/>
  <c r="K288" i="5" l="1"/>
  <c r="L288" i="5"/>
  <c r="L289" i="5" l="1"/>
  <c r="K289" i="5"/>
  <c r="K290" i="5" l="1"/>
  <c r="L290" i="5"/>
  <c r="L291" i="5" l="1"/>
  <c r="K291" i="5"/>
  <c r="K292" i="5" l="1"/>
  <c r="L292" i="5"/>
  <c r="L293" i="5" l="1"/>
  <c r="K293" i="5"/>
  <c r="K294" i="5" l="1"/>
  <c r="L294" i="5"/>
  <c r="L295" i="5" l="1"/>
  <c r="K295" i="5"/>
  <c r="L296" i="5" l="1"/>
  <c r="K296" i="5"/>
  <c r="K297" i="5" l="1"/>
  <c r="L297" i="5"/>
  <c r="L298" i="5" l="1"/>
  <c r="K298" i="5"/>
  <c r="K299" i="5" l="1"/>
  <c r="L299" i="5"/>
  <c r="L300" i="5" l="1"/>
  <c r="K300" i="5"/>
  <c r="K301" i="5" l="1"/>
  <c r="L301" i="5"/>
  <c r="L302" i="5" l="1"/>
  <c r="K302" i="5"/>
  <c r="K303" i="5" l="1"/>
  <c r="L303" i="5"/>
  <c r="L304" i="5" l="1"/>
  <c r="K304" i="5"/>
  <c r="K305" i="5" l="1"/>
  <c r="L305" i="5"/>
  <c r="L306" i="5" l="1"/>
  <c r="K306" i="5"/>
  <c r="K307" i="5" l="1"/>
  <c r="L307" i="5"/>
  <c r="L308" i="5" l="1"/>
  <c r="K308" i="5"/>
  <c r="L309" i="5" l="1"/>
  <c r="K309" i="5"/>
  <c r="K310" i="5" l="1"/>
  <c r="L310" i="5"/>
  <c r="L311" i="5" l="1"/>
  <c r="K311" i="5"/>
  <c r="K312" i="5" l="1"/>
  <c r="L312" i="5"/>
  <c r="K313" i="5" l="1"/>
  <c r="L313" i="5"/>
  <c r="L314" i="5" l="1"/>
  <c r="K314" i="5"/>
  <c r="K315" i="5" l="1"/>
  <c r="L315" i="5"/>
  <c r="K316" i="5" l="1"/>
  <c r="L316" i="5"/>
  <c r="L317" i="5" l="1"/>
  <c r="K317" i="5"/>
  <c r="K318" i="5" l="1"/>
  <c r="L318" i="5"/>
  <c r="L319" i="5" l="1"/>
  <c r="K319" i="5"/>
  <c r="K320" i="5" l="1"/>
  <c r="L320" i="5"/>
  <c r="L321" i="5" l="1"/>
  <c r="K321" i="5"/>
  <c r="K322" i="5" l="1"/>
  <c r="L322" i="5"/>
  <c r="L323" i="5" l="1"/>
  <c r="K323" i="5"/>
  <c r="K324" i="5" l="1"/>
  <c r="L324" i="5"/>
  <c r="L325" i="5" l="1"/>
  <c r="K325" i="5"/>
  <c r="K326" i="5" l="1"/>
  <c r="L326" i="5"/>
  <c r="L327" i="5" l="1"/>
  <c r="K327" i="5"/>
  <c r="K328" i="5" l="1"/>
  <c r="L328" i="5"/>
  <c r="L329" i="5" l="1"/>
  <c r="K329" i="5"/>
  <c r="K330" i="5" l="1"/>
  <c r="L330" i="5"/>
  <c r="L331" i="5" l="1"/>
  <c r="K331" i="5"/>
  <c r="K332" i="5" l="1"/>
  <c r="L332" i="5"/>
  <c r="L333" i="5" l="1"/>
  <c r="K333" i="5"/>
  <c r="K334" i="5" l="1"/>
  <c r="L334" i="5"/>
  <c r="L335" i="5" l="1"/>
  <c r="K335" i="5"/>
  <c r="K336" i="5" l="1"/>
  <c r="L336" i="5"/>
  <c r="L337" i="5" l="1"/>
  <c r="K337" i="5"/>
  <c r="K338" i="5" l="1"/>
  <c r="L338" i="5"/>
  <c r="L339" i="5" l="1"/>
  <c r="K339" i="5"/>
  <c r="L340" i="5" l="1"/>
  <c r="K340" i="5"/>
  <c r="L341" i="5" l="1"/>
  <c r="K341" i="5"/>
  <c r="K342" i="5" l="1"/>
  <c r="L342" i="5"/>
  <c r="L343" i="5" l="1"/>
  <c r="K343" i="5"/>
  <c r="K344" i="5" l="1"/>
  <c r="L344" i="5"/>
  <c r="L345" i="5" l="1"/>
  <c r="K345" i="5"/>
  <c r="K346" i="5" l="1"/>
  <c r="L346" i="5"/>
  <c r="L347" i="5" l="1"/>
  <c r="K347" i="5"/>
  <c r="K348" i="5" l="1"/>
  <c r="L348" i="5"/>
  <c r="L349" i="5" l="1"/>
  <c r="K349" i="5"/>
  <c r="K350" i="5" l="1"/>
  <c r="L350" i="5"/>
  <c r="L351" i="5" l="1"/>
  <c r="K351" i="5"/>
  <c r="K352" i="5" l="1"/>
  <c r="L352" i="5"/>
  <c r="L353" i="5" l="1"/>
  <c r="K353" i="5"/>
  <c r="K354" i="5" l="1"/>
  <c r="L354" i="5"/>
  <c r="K355" i="5" l="1"/>
  <c r="L355" i="5"/>
  <c r="L356" i="5" l="1"/>
  <c r="K356" i="5"/>
  <c r="L357" i="5" l="1"/>
  <c r="K357" i="5"/>
  <c r="K358" i="5" l="1"/>
  <c r="L358" i="5"/>
  <c r="L359" i="5" l="1"/>
  <c r="K359" i="5"/>
  <c r="K360" i="5" l="1"/>
  <c r="L360" i="5"/>
  <c r="L361" i="5" l="1"/>
  <c r="K361" i="5"/>
  <c r="K362" i="5" l="1"/>
  <c r="L362" i="5"/>
  <c r="L363" i="5" l="1"/>
  <c r="K363" i="5"/>
  <c r="K364" i="5" l="1"/>
  <c r="L364" i="5"/>
  <c r="L365" i="5" l="1"/>
  <c r="K365" i="5"/>
  <c r="K366" i="5" l="1"/>
  <c r="L366" i="5"/>
  <c r="L367" i="5" l="1"/>
  <c r="K367" i="5"/>
  <c r="K368" i="5" l="1"/>
  <c r="L368" i="5"/>
  <c r="L369" i="5" l="1"/>
  <c r="K369" i="5"/>
  <c r="K370" i="5" l="1"/>
  <c r="L370" i="5"/>
  <c r="L371" i="5" l="1"/>
  <c r="K371" i="5"/>
  <c r="K372" i="5" l="1"/>
  <c r="L372" i="5"/>
  <c r="L373" i="5" l="1"/>
  <c r="K373" i="5"/>
  <c r="K374" i="5" l="1"/>
  <c r="L374" i="5"/>
  <c r="L375" i="5" l="1"/>
  <c r="K375" i="5"/>
  <c r="K376" i="5" l="1"/>
  <c r="L376" i="5"/>
  <c r="L377" i="5" l="1"/>
  <c r="K377" i="5"/>
  <c r="K378" i="5" l="1"/>
  <c r="L378" i="5"/>
  <c r="L379" i="5" l="1"/>
  <c r="K379" i="5"/>
  <c r="K380" i="5" l="1"/>
  <c r="L380" i="5"/>
  <c r="L381" i="5" l="1"/>
  <c r="K381" i="5"/>
  <c r="K382" i="5" l="1"/>
  <c r="L382" i="5"/>
  <c r="L383" i="5" l="1"/>
  <c r="K383" i="5"/>
  <c r="K384" i="5" l="1"/>
  <c r="L384" i="5"/>
  <c r="L385" i="5" l="1"/>
  <c r="K385" i="5"/>
  <c r="K386" i="5" l="1"/>
  <c r="L386" i="5"/>
  <c r="L387" i="5" l="1"/>
  <c r="K387" i="5"/>
  <c r="K388" i="5" l="1"/>
  <c r="L388" i="5"/>
  <c r="L389" i="5" l="1"/>
  <c r="K389" i="5"/>
  <c r="K390" i="5" l="1"/>
  <c r="L390" i="5"/>
  <c r="L391" i="5" l="1"/>
  <c r="K391" i="5"/>
  <c r="K392" i="5" l="1"/>
  <c r="L392" i="5"/>
  <c r="K393" i="5" l="1"/>
  <c r="L393" i="5"/>
  <c r="L394" i="5" l="1"/>
  <c r="K394" i="5"/>
  <c r="K395" i="5" l="1"/>
  <c r="L395" i="5"/>
  <c r="K396" i="5" l="1"/>
  <c r="L396" i="5"/>
  <c r="L397" i="5" l="1"/>
  <c r="K397" i="5"/>
  <c r="K398" i="5" l="1"/>
  <c r="L398" i="5"/>
  <c r="L399" i="5" l="1"/>
  <c r="K399" i="5"/>
  <c r="K400" i="5" l="1"/>
  <c r="L400" i="5"/>
  <c r="K401" i="5" l="1"/>
  <c r="L401" i="5"/>
  <c r="K402" i="5" l="1"/>
  <c r="L402" i="5"/>
  <c r="L403" i="5" l="1"/>
  <c r="K403" i="5"/>
  <c r="K404" i="5" l="1"/>
  <c r="L404" i="5"/>
  <c r="L405" i="5" l="1"/>
  <c r="K405" i="5"/>
  <c r="K406" i="5" l="1"/>
  <c r="L406" i="5"/>
  <c r="L407" i="5" l="1"/>
  <c r="K407" i="5"/>
  <c r="K408" i="5" l="1"/>
  <c r="L408" i="5"/>
  <c r="L409" i="5" l="1"/>
  <c r="K409" i="5"/>
  <c r="K410" i="5" l="1"/>
  <c r="L410" i="5"/>
  <c r="L411" i="5" l="1"/>
  <c r="K411" i="5"/>
  <c r="K412" i="5" l="1"/>
  <c r="L412" i="5"/>
  <c r="L413" i="5" l="1"/>
  <c r="K413" i="5"/>
  <c r="K414" i="5" l="1"/>
  <c r="L414" i="5"/>
  <c r="L415" i="5" l="1"/>
  <c r="K415" i="5"/>
  <c r="K416" i="5" l="1"/>
  <c r="L416" i="5"/>
  <c r="L417" i="5" l="1"/>
  <c r="K417" i="5"/>
  <c r="K418" i="5" l="1"/>
  <c r="L418" i="5"/>
  <c r="L419" i="5" l="1"/>
  <c r="K419" i="5"/>
  <c r="K420" i="5" l="1"/>
  <c r="L420" i="5"/>
  <c r="L421" i="5" l="1"/>
  <c r="K421" i="5"/>
  <c r="K422" i="5" l="1"/>
  <c r="L422" i="5"/>
  <c r="L423" i="5" l="1"/>
  <c r="K423" i="5"/>
  <c r="K424" i="5" l="1"/>
  <c r="L424" i="5"/>
  <c r="L425" i="5" l="1"/>
  <c r="K425" i="5"/>
  <c r="K426" i="5" l="1"/>
  <c r="L426" i="5"/>
  <c r="L427" i="5" l="1"/>
  <c r="K427" i="5"/>
  <c r="L428" i="5" l="1"/>
  <c r="K428" i="5"/>
  <c r="L429" i="5" l="1"/>
  <c r="K429" i="5"/>
  <c r="L430" i="5" l="1"/>
  <c r="K430" i="5"/>
  <c r="L431" i="5" l="1"/>
  <c r="K431" i="5"/>
  <c r="K432" i="5" l="1"/>
  <c r="L432" i="5"/>
  <c r="L433" i="5" l="1"/>
  <c r="K433" i="5"/>
  <c r="L434" i="5" l="1"/>
  <c r="K434" i="5"/>
  <c r="L435" i="5" l="1"/>
  <c r="K435" i="5"/>
  <c r="L436" i="5" l="1"/>
  <c r="K436" i="5"/>
  <c r="K437" i="5" l="1"/>
  <c r="L437" i="5"/>
  <c r="K438" i="5" l="1"/>
  <c r="L438" i="5"/>
  <c r="L439" i="5" l="1"/>
  <c r="K439" i="5"/>
  <c r="K440" i="5" l="1"/>
  <c r="L440" i="5"/>
  <c r="K441" i="5" l="1"/>
  <c r="L441" i="5"/>
  <c r="K442" i="5" l="1"/>
  <c r="L442" i="5"/>
  <c r="L443" i="5" l="1"/>
  <c r="K443" i="5"/>
  <c r="K444" i="5" l="1"/>
  <c r="L444" i="5"/>
  <c r="L445" i="5" l="1"/>
  <c r="K445" i="5"/>
  <c r="K446" i="5" l="1"/>
  <c r="L446" i="5"/>
  <c r="L447" i="5" l="1"/>
  <c r="K447" i="5"/>
  <c r="K448" i="5" l="1"/>
  <c r="L448" i="5"/>
  <c r="L449" i="5" l="1"/>
  <c r="K449" i="5"/>
  <c r="K450" i="5" l="1"/>
  <c r="L450" i="5"/>
  <c r="L451" i="5" l="1"/>
  <c r="K451" i="5"/>
  <c r="K452" i="5" l="1"/>
  <c r="L452" i="5"/>
  <c r="L453" i="5" l="1"/>
  <c r="K453" i="5"/>
  <c r="K454" i="5" l="1"/>
  <c r="L454" i="5"/>
  <c r="L455" i="5" l="1"/>
  <c r="K455" i="5"/>
  <c r="K456" i="5" l="1"/>
  <c r="L456" i="5"/>
  <c r="L457" i="5" l="1"/>
  <c r="K457" i="5"/>
  <c r="L458" i="5" l="1"/>
  <c r="K458" i="5"/>
  <c r="L459" i="5" l="1"/>
  <c r="K459" i="5"/>
  <c r="K460" i="5" l="1"/>
  <c r="L460" i="5"/>
  <c r="L461" i="5" l="1"/>
  <c r="K461" i="5"/>
  <c r="K462" i="5" l="1"/>
  <c r="L462" i="5"/>
  <c r="L463" i="5" l="1"/>
  <c r="K463" i="5"/>
  <c r="K464" i="5" l="1"/>
  <c r="L464" i="5"/>
  <c r="L465" i="5" l="1"/>
  <c r="K465" i="5"/>
  <c r="K466" i="5" l="1"/>
  <c r="L466" i="5"/>
  <c r="L467" i="5" l="1"/>
  <c r="K467" i="5"/>
  <c r="K468" i="5" l="1"/>
  <c r="L468" i="5"/>
  <c r="K469" i="5" l="1"/>
  <c r="L469" i="5"/>
  <c r="K470" i="5" l="1"/>
  <c r="L470" i="5"/>
  <c r="K471" i="5" l="1"/>
  <c r="L471" i="5"/>
  <c r="L472" i="5" l="1"/>
  <c r="K472" i="5"/>
  <c r="K473" i="5" l="1"/>
  <c r="L473" i="5"/>
  <c r="K474" i="5" l="1"/>
  <c r="L474" i="5"/>
  <c r="K475" i="5" l="1"/>
  <c r="L475" i="5"/>
  <c r="K476" i="5" l="1"/>
  <c r="L476" i="5"/>
  <c r="L477" i="5" l="1"/>
  <c r="K477" i="5"/>
  <c r="K478" i="5" l="1"/>
  <c r="L478" i="5"/>
  <c r="K479" i="5" l="1"/>
  <c r="L479" i="5"/>
  <c r="K480" i="5" l="1"/>
  <c r="L480" i="5"/>
  <c r="L481" i="5" l="1"/>
  <c r="K481" i="5"/>
  <c r="L482" i="5" l="1"/>
  <c r="K482" i="5"/>
  <c r="L483" i="5" l="1"/>
  <c r="K483" i="5"/>
  <c r="K484" i="5" l="1"/>
  <c r="L484" i="5"/>
  <c r="L485" i="5" l="1"/>
  <c r="K485" i="5"/>
  <c r="L486" i="5" l="1"/>
  <c r="K486" i="5"/>
  <c r="L487" i="5" l="1"/>
  <c r="K487" i="5"/>
  <c r="L488" i="5" l="1"/>
  <c r="K488" i="5"/>
  <c r="L489" i="5" l="1"/>
  <c r="K489" i="5"/>
  <c r="K490" i="5" l="1"/>
  <c r="L490" i="5"/>
  <c r="L491" i="5" l="1"/>
  <c r="K491" i="5"/>
  <c r="L492" i="5" l="1"/>
  <c r="K492" i="5"/>
  <c r="L493" i="5" l="1"/>
  <c r="K493" i="5"/>
  <c r="L494" i="5" l="1"/>
  <c r="K494" i="5"/>
  <c r="K495" i="5" l="1"/>
  <c r="L495" i="5"/>
  <c r="L496" i="5" l="1"/>
  <c r="K496" i="5"/>
  <c r="K497" i="5" l="1"/>
  <c r="L497" i="5"/>
  <c r="L498" i="5" l="1"/>
  <c r="K498" i="5"/>
  <c r="K499" i="5" l="1"/>
  <c r="L499" i="5"/>
  <c r="L500" i="5" l="1"/>
  <c r="K500" i="5"/>
  <c r="K501" i="5" l="1"/>
  <c r="L501" i="5"/>
  <c r="L502" i="5" l="1"/>
  <c r="K502" i="5"/>
  <c r="L503" i="5" l="1"/>
  <c r="K503" i="5"/>
  <c r="L504" i="5" l="1"/>
  <c r="K504" i="5"/>
  <c r="K505" i="5" l="1"/>
  <c r="L505" i="5"/>
  <c r="L506" i="5" l="1"/>
  <c r="K506" i="5"/>
  <c r="K507" i="5" l="1"/>
  <c r="L507" i="5"/>
  <c r="L508" i="5" l="1"/>
  <c r="K508" i="5"/>
  <c r="K509" i="5" l="1"/>
  <c r="L509" i="5"/>
  <c r="L510" i="5" l="1"/>
  <c r="K510" i="5"/>
  <c r="K511" i="5" l="1"/>
  <c r="L511" i="5"/>
  <c r="L512" i="5" l="1"/>
  <c r="K512" i="5"/>
  <c r="L513" i="5" l="1"/>
  <c r="K513" i="5"/>
  <c r="L514" i="5" l="1"/>
  <c r="K514" i="5"/>
  <c r="L515" i="5" l="1"/>
  <c r="K515" i="5"/>
  <c r="L516" i="5" l="1"/>
  <c r="K516" i="5"/>
  <c r="K517" i="5" l="1"/>
  <c r="L517" i="5"/>
  <c r="L518" i="5" l="1"/>
  <c r="K518" i="5"/>
  <c r="K519" i="5" l="1"/>
  <c r="L519" i="5"/>
  <c r="L520" i="5" l="1"/>
  <c r="K520" i="5"/>
  <c r="K521" i="5" l="1"/>
  <c r="L521" i="5"/>
  <c r="K522" i="5" l="1"/>
  <c r="L522" i="5"/>
  <c r="K523" i="5" l="1"/>
  <c r="L523" i="5"/>
  <c r="K524" i="5" l="1"/>
  <c r="L524" i="5"/>
  <c r="L525" i="5" l="1"/>
  <c r="K525" i="5"/>
  <c r="L526" i="5" l="1"/>
  <c r="K526" i="5"/>
  <c r="K527" i="5" l="1"/>
  <c r="L527" i="5"/>
  <c r="L528" i="5" l="1"/>
  <c r="K528" i="5"/>
  <c r="K529" i="5" l="1"/>
  <c r="L529" i="5"/>
  <c r="L530" i="5" l="1"/>
  <c r="K530" i="5"/>
  <c r="K531" i="5" l="1"/>
  <c r="L531" i="5"/>
  <c r="L532" i="5" l="1"/>
  <c r="K532" i="5"/>
  <c r="K533" i="5" l="1"/>
  <c r="L533" i="5"/>
  <c r="L534" i="5" l="1"/>
  <c r="K534" i="5"/>
  <c r="L535" i="5" l="1"/>
  <c r="K535" i="5"/>
  <c r="K536" i="5" l="1"/>
  <c r="L536" i="5"/>
  <c r="L537" i="5" l="1"/>
  <c r="K537" i="5"/>
  <c r="K538" i="5" l="1"/>
  <c r="L538" i="5"/>
  <c r="K539" i="5" l="1"/>
  <c r="L539" i="5"/>
  <c r="L540" i="5" l="1"/>
  <c r="K540" i="5"/>
  <c r="K541" i="5" l="1"/>
  <c r="L541" i="5"/>
  <c r="L542" i="5" l="1"/>
  <c r="K542" i="5"/>
  <c r="L543" i="5" l="1"/>
  <c r="K543" i="5"/>
  <c r="L544" i="5" l="1"/>
  <c r="K544" i="5"/>
  <c r="K545" i="5" l="1"/>
  <c r="L545" i="5"/>
  <c r="K546" i="5" l="1"/>
  <c r="L546" i="5"/>
  <c r="L547" i="5" l="1"/>
  <c r="K547" i="5"/>
  <c r="K548" i="5" l="1"/>
  <c r="L548" i="5"/>
  <c r="K549" i="5" l="1"/>
  <c r="L549" i="5"/>
  <c r="L550" i="5" l="1"/>
  <c r="K550" i="5"/>
  <c r="K551" i="5" l="1"/>
  <c r="L551" i="5"/>
  <c r="K552" i="5" l="1"/>
  <c r="L552" i="5"/>
  <c r="L553" i="5" l="1"/>
  <c r="K553" i="5"/>
  <c r="L554" i="5" l="1"/>
  <c r="K554" i="5"/>
  <c r="K555" i="5" l="1"/>
  <c r="L555" i="5"/>
  <c r="L556" i="5" l="1"/>
  <c r="K556" i="5"/>
  <c r="L557" i="5" l="1"/>
  <c r="K557" i="5"/>
  <c r="K558" i="5" l="1"/>
  <c r="L558" i="5"/>
  <c r="L559" i="5" l="1"/>
  <c r="K559" i="5"/>
  <c r="K560" i="5" l="1"/>
  <c r="L560" i="5"/>
  <c r="K561" i="5" l="1"/>
  <c r="L561" i="5"/>
  <c r="L562" i="5" l="1"/>
  <c r="K562" i="5"/>
  <c r="K563" i="5" l="1"/>
  <c r="L563" i="5"/>
  <c r="L564" i="5" l="1"/>
  <c r="K564" i="5"/>
  <c r="L565" i="5" l="1"/>
  <c r="K565" i="5"/>
  <c r="K566" i="5" l="1"/>
  <c r="L566" i="5"/>
  <c r="L567" i="5" l="1"/>
  <c r="K567" i="5"/>
  <c r="K568" i="5" l="1"/>
  <c r="L568" i="5"/>
  <c r="K569" i="5" l="1"/>
  <c r="L569" i="5"/>
  <c r="L570" i="5" l="1"/>
  <c r="K570" i="5"/>
  <c r="K571" i="5" l="1"/>
  <c r="L571" i="5"/>
  <c r="L572" i="5" l="1"/>
  <c r="K572" i="5"/>
  <c r="K573" i="5" l="1"/>
  <c r="L573" i="5"/>
  <c r="K574" i="5" l="1"/>
  <c r="L574" i="5"/>
  <c r="L575" i="5" l="1"/>
  <c r="K575" i="5"/>
  <c r="K576" i="5" l="1"/>
  <c r="L576" i="5"/>
  <c r="K577" i="5" l="1"/>
  <c r="L577" i="5"/>
  <c r="L578" i="5" l="1"/>
  <c r="K578" i="5"/>
  <c r="L579" i="5" l="1"/>
  <c r="K579" i="5"/>
  <c r="K580" i="5" l="1"/>
  <c r="L580" i="5"/>
  <c r="L581" i="5" l="1"/>
  <c r="K581" i="5"/>
  <c r="K582" i="5" l="1"/>
  <c r="L582" i="5"/>
  <c r="K583" i="5" l="1"/>
  <c r="L583" i="5"/>
  <c r="L584" i="5" l="1"/>
  <c r="K584" i="5"/>
  <c r="K585" i="5" l="1"/>
  <c r="L585" i="5"/>
  <c r="L586" i="5" l="1"/>
  <c r="K586" i="5"/>
  <c r="L587" i="5" l="1"/>
  <c r="K587" i="5"/>
  <c r="K588" i="5" l="1"/>
  <c r="L588" i="5"/>
  <c r="L589" i="5" l="1"/>
  <c r="K589" i="5"/>
  <c r="K590" i="5" l="1"/>
  <c r="L590" i="5"/>
  <c r="L591" i="5" l="1"/>
  <c r="K591" i="5"/>
  <c r="K592" i="5" l="1"/>
  <c r="L592" i="5"/>
  <c r="K593" i="5" l="1"/>
  <c r="L593" i="5"/>
  <c r="L594" i="5" l="1"/>
  <c r="K594" i="5"/>
  <c r="K595" i="5" l="1"/>
  <c r="L595" i="5"/>
  <c r="L596" i="5" l="1"/>
  <c r="K596" i="5"/>
  <c r="L597" i="5" l="1"/>
  <c r="K597" i="5"/>
  <c r="L598" i="5" l="1"/>
  <c r="K598" i="5"/>
  <c r="K599" i="5" l="1"/>
  <c r="L599" i="5"/>
  <c r="L600" i="5" l="1"/>
  <c r="K600" i="5"/>
  <c r="L601" i="5" l="1"/>
  <c r="K601" i="5"/>
  <c r="K602" i="5" l="1"/>
  <c r="L602" i="5"/>
  <c r="K603" i="5" l="1"/>
  <c r="L603" i="5"/>
  <c r="L604" i="5" l="1"/>
  <c r="K604" i="5"/>
  <c r="K605" i="5" l="1"/>
  <c r="L605" i="5"/>
  <c r="L606" i="5" l="1"/>
  <c r="K606" i="5"/>
  <c r="L607" i="5" l="1"/>
  <c r="K607" i="5"/>
  <c r="L608" i="5" l="1"/>
  <c r="K608" i="5"/>
  <c r="K609" i="5" l="1"/>
  <c r="L609" i="5"/>
  <c r="K610" i="5" l="1"/>
  <c r="L610" i="5"/>
  <c r="L611" i="5" l="1"/>
  <c r="K611" i="5"/>
  <c r="K612" i="5" l="1"/>
  <c r="L612" i="5"/>
  <c r="L613" i="5" l="1"/>
  <c r="K613" i="5"/>
  <c r="K614" i="5" l="1"/>
  <c r="L614" i="5"/>
  <c r="L615" i="5" l="1"/>
  <c r="K615" i="5"/>
  <c r="K616" i="5" l="1"/>
  <c r="L616" i="5"/>
  <c r="K617" i="5" l="1"/>
  <c r="L617" i="5"/>
  <c r="K618" i="5" l="1"/>
  <c r="L618" i="5"/>
  <c r="L619" i="5" l="1"/>
  <c r="K619" i="5"/>
  <c r="K620" i="5" l="1"/>
  <c r="L620" i="5"/>
  <c r="L621" i="5" l="1"/>
  <c r="K621" i="5"/>
  <c r="K622" i="5" l="1"/>
  <c r="L622" i="5"/>
  <c r="L623" i="5" l="1"/>
  <c r="K623" i="5"/>
  <c r="K624" i="5" l="1"/>
  <c r="L624" i="5"/>
  <c r="L625" i="5" l="1"/>
  <c r="K625" i="5"/>
  <c r="K626" i="5" l="1"/>
  <c r="L626" i="5"/>
  <c r="L627" i="5" l="1"/>
  <c r="K627" i="5"/>
  <c r="K628" i="5" l="1"/>
  <c r="L628" i="5"/>
  <c r="L629" i="5" l="1"/>
  <c r="K629" i="5"/>
  <c r="L630" i="5" l="1"/>
  <c r="K630" i="5"/>
  <c r="L631" i="5" l="1"/>
  <c r="K631" i="5"/>
  <c r="L632" i="5" l="1"/>
  <c r="K632" i="5"/>
  <c r="L633" i="5" l="1"/>
  <c r="K633" i="5"/>
  <c r="K634" i="5" l="1"/>
  <c r="L634" i="5"/>
  <c r="K635" i="5" l="1"/>
  <c r="L635" i="5"/>
  <c r="L636" i="5" l="1"/>
  <c r="K636" i="5"/>
  <c r="K637" i="5" l="1"/>
  <c r="L637" i="5"/>
  <c r="L638" i="5" l="1"/>
  <c r="K638" i="5"/>
  <c r="L639" i="5" l="1"/>
  <c r="K639" i="5"/>
  <c r="K640" i="5" l="1"/>
  <c r="L640" i="5"/>
  <c r="L641" i="5" l="1"/>
  <c r="K641" i="5"/>
  <c r="L642" i="5" l="1"/>
  <c r="K642" i="5"/>
  <c r="K643" i="5" l="1"/>
  <c r="L643" i="5"/>
  <c r="L644" i="5" l="1"/>
  <c r="K644" i="5"/>
  <c r="L645" i="5" l="1"/>
  <c r="K645" i="5"/>
  <c r="L646" i="5" l="1"/>
  <c r="K646" i="5"/>
  <c r="K647" i="5" l="1"/>
  <c r="L647" i="5"/>
  <c r="K648" i="5" l="1"/>
  <c r="L648" i="5"/>
  <c r="L649" i="5" l="1"/>
  <c r="K649" i="5"/>
  <c r="K650" i="5" l="1"/>
  <c r="L650" i="5"/>
  <c r="L651" i="5" l="1"/>
  <c r="K651" i="5"/>
  <c r="K652" i="5" l="1"/>
  <c r="L652" i="5"/>
  <c r="L653" i="5" l="1"/>
  <c r="K653" i="5"/>
  <c r="K654" i="5" l="1"/>
  <c r="L654" i="5"/>
  <c r="L655" i="5" l="1"/>
  <c r="K655" i="5"/>
  <c r="K656" i="5" l="1"/>
  <c r="L656" i="5"/>
  <c r="K657" i="5" l="1"/>
  <c r="L657" i="5"/>
  <c r="K658" i="5" l="1"/>
  <c r="L658" i="5"/>
  <c r="L659" i="5" l="1"/>
  <c r="K659" i="5"/>
  <c r="K660" i="5" l="1"/>
  <c r="L660" i="5"/>
  <c r="K661" i="5" l="1"/>
  <c r="L661" i="5"/>
  <c r="L662" i="5" l="1"/>
  <c r="K662" i="5"/>
  <c r="K663" i="5" l="1"/>
  <c r="L663" i="5"/>
  <c r="L664" i="5" l="1"/>
  <c r="K664" i="5"/>
  <c r="K665" i="5" l="1"/>
  <c r="L665" i="5"/>
  <c r="K666" i="5" l="1"/>
  <c r="L666" i="5"/>
  <c r="L667" i="5" l="1"/>
  <c r="K667" i="5"/>
  <c r="L668" i="5" l="1"/>
  <c r="K668" i="5"/>
  <c r="L669" i="5" l="1"/>
  <c r="K669" i="5"/>
  <c r="K670" i="5" l="1"/>
  <c r="L670" i="5"/>
  <c r="L671" i="5" l="1"/>
  <c r="K671" i="5"/>
  <c r="L672" i="5" l="1"/>
  <c r="K672" i="5"/>
  <c r="K673" i="5" l="1"/>
  <c r="L673" i="5"/>
  <c r="K674" i="5" l="1"/>
  <c r="L674" i="5"/>
  <c r="L675" i="5" l="1"/>
  <c r="K675" i="5"/>
  <c r="K676" i="5" l="1"/>
  <c r="L676" i="5"/>
  <c r="L677" i="5" l="1"/>
  <c r="K677" i="5"/>
  <c r="K678" i="5" l="1"/>
  <c r="L678" i="5"/>
  <c r="L679" i="5" l="1"/>
  <c r="K679" i="5"/>
  <c r="L680" i="5" l="1"/>
  <c r="K680" i="5"/>
  <c r="L681" i="5" l="1"/>
  <c r="K681" i="5"/>
  <c r="K682" i="5" l="1"/>
  <c r="L682" i="5"/>
  <c r="K683" i="5" l="1"/>
  <c r="L683" i="5"/>
  <c r="L684" i="5" l="1"/>
  <c r="K684" i="5"/>
  <c r="K685" i="5" l="1"/>
  <c r="L685" i="5"/>
  <c r="L686" i="5" l="1"/>
  <c r="K686" i="5"/>
  <c r="K687" i="5" l="1"/>
  <c r="L687" i="5"/>
  <c r="L688" i="5" l="1"/>
  <c r="K688" i="5"/>
  <c r="L689" i="5" l="1"/>
  <c r="K689" i="5"/>
  <c r="L690" i="5" l="1"/>
  <c r="K690" i="5"/>
  <c r="K691" i="5" l="1"/>
  <c r="L691" i="5"/>
  <c r="K692" i="5" l="1"/>
  <c r="L692" i="5"/>
  <c r="K693" i="5" l="1"/>
  <c r="L693" i="5"/>
  <c r="K694" i="5" l="1"/>
  <c r="L694" i="5"/>
  <c r="L695" i="5" l="1"/>
  <c r="K695" i="5"/>
  <c r="K696" i="5" l="1"/>
  <c r="L696" i="5"/>
  <c r="L697" i="5" l="1"/>
  <c r="K697" i="5"/>
  <c r="L698" i="5" l="1"/>
  <c r="K698" i="5"/>
  <c r="K699" i="5" l="1"/>
  <c r="L699" i="5"/>
  <c r="L700" i="5" l="1"/>
  <c r="K700" i="5"/>
  <c r="L701" i="5" l="1"/>
  <c r="K701" i="5"/>
  <c r="K702" i="5" l="1"/>
  <c r="L702" i="5"/>
  <c r="L703" i="5" l="1"/>
  <c r="K703" i="5"/>
  <c r="K704" i="5" l="1"/>
  <c r="L704" i="5"/>
  <c r="L705" i="5" l="1"/>
  <c r="K705" i="5"/>
  <c r="K706" i="5" l="1"/>
  <c r="L706" i="5"/>
  <c r="L707" i="5" l="1"/>
  <c r="K707" i="5"/>
  <c r="K708" i="5" l="1"/>
  <c r="L708" i="5"/>
  <c r="L709" i="5" l="1"/>
  <c r="K709" i="5"/>
  <c r="L710" i="5" l="1"/>
  <c r="K710" i="5"/>
  <c r="L711" i="5" l="1"/>
  <c r="K711" i="5"/>
  <c r="K712" i="5" l="1"/>
  <c r="L712" i="5"/>
  <c r="L713" i="5" l="1"/>
  <c r="K713" i="5"/>
  <c r="L714" i="5" l="1"/>
  <c r="K714" i="5"/>
  <c r="L715" i="5" l="1"/>
  <c r="K715" i="5"/>
  <c r="L716" i="5" l="1"/>
  <c r="K716" i="5"/>
  <c r="K717" i="5" l="1"/>
  <c r="L717" i="5"/>
  <c r="K718" i="5" l="1"/>
  <c r="L718" i="5"/>
  <c r="L719" i="5" l="1"/>
  <c r="K719" i="5"/>
  <c r="K720" i="5" s="1"/>
  <c r="L720" i="5" l="1"/>
  <c r="L721" i="5" s="1"/>
  <c r="K721" i="5" l="1"/>
  <c r="K722" i="5" s="1"/>
  <c r="L722" i="5" l="1"/>
  <c r="K723" i="5" s="1"/>
  <c r="L723" i="5" l="1"/>
  <c r="K724" i="5" s="1"/>
  <c r="L724" i="5" l="1"/>
  <c r="L725" i="5" s="1"/>
  <c r="K725" i="5" l="1"/>
  <c r="K726" i="5" s="1"/>
  <c r="L726" i="5" l="1"/>
  <c r="L727" i="5" s="1"/>
  <c r="K727" i="5" l="1"/>
  <c r="K728" i="5" s="1"/>
  <c r="L728" i="5" l="1"/>
  <c r="L729" i="5" s="1"/>
  <c r="K729" i="5"/>
  <c r="K730" i="5" l="1"/>
  <c r="L730" i="5"/>
  <c r="L731" i="5" l="1"/>
  <c r="K731" i="5"/>
  <c r="K732" i="5" l="1"/>
  <c r="L732" i="5"/>
  <c r="L733" i="5" l="1"/>
  <c r="K733" i="5"/>
  <c r="K734" i="5" l="1"/>
  <c r="L734" i="5"/>
  <c r="L735" i="5" l="1"/>
  <c r="K735" i="5"/>
  <c r="K736" i="5" l="1"/>
  <c r="L736" i="5"/>
  <c r="L737" i="5" l="1"/>
  <c r="K737" i="5"/>
  <c r="L738" i="5" l="1"/>
  <c r="K738" i="5"/>
  <c r="K739" i="5" l="1"/>
  <c r="L739" i="5"/>
  <c r="L740" i="5" l="1"/>
  <c r="K740" i="5"/>
  <c r="K741" i="5" l="1"/>
  <c r="L741" i="5"/>
  <c r="L742" i="5" l="1"/>
  <c r="K742" i="5"/>
  <c r="K743" i="5" l="1"/>
  <c r="L743" i="5"/>
  <c r="L744" i="5" l="1"/>
  <c r="K744" i="5"/>
  <c r="K745" i="5" l="1"/>
  <c r="L745" i="5"/>
  <c r="K746" i="5" l="1"/>
  <c r="L746" i="5"/>
  <c r="K747" i="5" l="1"/>
  <c r="L747" i="5"/>
  <c r="L748" i="5" l="1"/>
  <c r="K748" i="5"/>
  <c r="K749" i="5" l="1"/>
  <c r="L749" i="5"/>
  <c r="K750" i="5" l="1"/>
  <c r="L750" i="5"/>
  <c r="L751" i="5" l="1"/>
  <c r="K751" i="5"/>
  <c r="K752" i="5" l="1"/>
  <c r="L752" i="5"/>
  <c r="L753" i="5" l="1"/>
  <c r="K753" i="5"/>
  <c r="L754" i="5" l="1"/>
  <c r="K754" i="5"/>
  <c r="K755" i="5" l="1"/>
  <c r="L755" i="5"/>
  <c r="L756" i="5" l="1"/>
  <c r="K756" i="5"/>
  <c r="L757" i="5" l="1"/>
  <c r="K757" i="5"/>
  <c r="K758" i="5" l="1"/>
  <c r="L758" i="5"/>
  <c r="K759" i="5" l="1"/>
  <c r="L759" i="5"/>
  <c r="K760" i="5" l="1"/>
  <c r="L760" i="5"/>
  <c r="L761" i="5" l="1"/>
  <c r="K761" i="5"/>
  <c r="L762" i="5" l="1"/>
  <c r="K762" i="5"/>
  <c r="K763" i="5" l="1"/>
  <c r="L763" i="5"/>
  <c r="K764" i="5" l="1"/>
  <c r="L764" i="5"/>
  <c r="K765" i="5" l="1"/>
  <c r="L765" i="5"/>
  <c r="L766" i="5" l="1"/>
  <c r="K766" i="5"/>
  <c r="K767" i="5" l="1"/>
  <c r="L767" i="5"/>
  <c r="L768" i="5" l="1"/>
  <c r="K768" i="5"/>
  <c r="K769" i="5" l="1"/>
  <c r="L769" i="5"/>
  <c r="L770" i="5" l="1"/>
  <c r="K770" i="5"/>
  <c r="K771" i="5" l="1"/>
  <c r="L771" i="5"/>
  <c r="L772" i="5" l="1"/>
  <c r="K772" i="5"/>
  <c r="K773" i="5" l="1"/>
  <c r="L773" i="5"/>
  <c r="L774" i="5" l="1"/>
  <c r="K774" i="5"/>
  <c r="L775" i="5" l="1"/>
  <c r="K775" i="5"/>
  <c r="K776" i="5" l="1"/>
  <c r="L776" i="5"/>
  <c r="L777" i="5" l="1"/>
  <c r="K777" i="5"/>
  <c r="L778" i="5" l="1"/>
  <c r="K778" i="5"/>
  <c r="K779" i="5" l="1"/>
  <c r="L779" i="5"/>
  <c r="L780" i="5" l="1"/>
  <c r="K780" i="5"/>
  <c r="K781" i="5" l="1"/>
  <c r="L781" i="5"/>
  <c r="L782" i="5" l="1"/>
  <c r="K782" i="5"/>
  <c r="L783" i="5" l="1"/>
  <c r="K783" i="5"/>
  <c r="K784" i="5" l="1"/>
  <c r="L784" i="5"/>
  <c r="L785" i="5" l="1"/>
  <c r="K785" i="5"/>
  <c r="K786" i="5" l="1"/>
  <c r="L786" i="5"/>
  <c r="K787" i="5" l="1"/>
  <c r="L787" i="5"/>
  <c r="L788" i="5" l="1"/>
  <c r="K788" i="5"/>
  <c r="K789" i="5" l="1"/>
  <c r="L789" i="5"/>
  <c r="L790" i="5" l="1"/>
  <c r="K790" i="5"/>
  <c r="L791" i="5" l="1"/>
  <c r="K791" i="5"/>
  <c r="K792" i="5" l="1"/>
  <c r="L792" i="5"/>
  <c r="K793" i="5" l="1"/>
  <c r="L793" i="5"/>
  <c r="L794" i="5" l="1"/>
  <c r="K794" i="5"/>
  <c r="K795" i="5" l="1"/>
  <c r="L795" i="5"/>
  <c r="L796" i="5" l="1"/>
  <c r="K796" i="5"/>
  <c r="K797" i="5" l="1"/>
  <c r="L797" i="5"/>
  <c r="L798" i="5" l="1"/>
  <c r="K798" i="5"/>
  <c r="K799" i="5" l="1"/>
  <c r="L799" i="5"/>
  <c r="L800" i="5" l="1"/>
  <c r="K800" i="5"/>
  <c r="K801" i="5" l="1"/>
  <c r="L801" i="5"/>
  <c r="K802" i="5" l="1"/>
  <c r="L802" i="5"/>
  <c r="L803" i="5" l="1"/>
  <c r="K803" i="5"/>
  <c r="K804" i="5" l="1"/>
  <c r="L804" i="5"/>
  <c r="K805" i="5" l="1"/>
  <c r="L805" i="5"/>
  <c r="L806" i="5" l="1"/>
  <c r="K806" i="5"/>
  <c r="K807" i="5" l="1"/>
  <c r="L807" i="5"/>
  <c r="L808" i="5" l="1"/>
  <c r="K808" i="5"/>
  <c r="K809" i="5" l="1"/>
  <c r="L809" i="5"/>
  <c r="L810" i="5" l="1"/>
  <c r="K810" i="5"/>
  <c r="K811" i="5" l="1"/>
  <c r="L811" i="5"/>
  <c r="L812" i="5" l="1"/>
  <c r="K812" i="5"/>
  <c r="K813" i="5" l="1"/>
  <c r="L813" i="5"/>
  <c r="L814" i="5" l="1"/>
  <c r="K814" i="5"/>
  <c r="K815" i="5" l="1"/>
  <c r="L815" i="5"/>
  <c r="K816" i="5" l="1"/>
  <c r="L816" i="5"/>
  <c r="K817" i="5" l="1"/>
  <c r="L817" i="5"/>
  <c r="L818" i="5" l="1"/>
  <c r="K818" i="5"/>
  <c r="L819" i="5" l="1"/>
  <c r="K819" i="5"/>
  <c r="L820" i="5" l="1"/>
  <c r="K820" i="5"/>
  <c r="K821" i="5" l="1"/>
  <c r="L821" i="5"/>
  <c r="K822" i="5" l="1"/>
  <c r="L822" i="5"/>
  <c r="L823" i="5" l="1"/>
  <c r="K823" i="5"/>
  <c r="K824" i="5" l="1"/>
  <c r="L824" i="5"/>
  <c r="K825" i="5" l="1"/>
  <c r="L825" i="5"/>
  <c r="K826" i="5" l="1"/>
  <c r="L826" i="5"/>
  <c r="L827" i="5" l="1"/>
  <c r="K827" i="5"/>
  <c r="K828" i="5" l="1"/>
  <c r="L828" i="5"/>
  <c r="K829" i="5" l="1"/>
  <c r="L829" i="5"/>
  <c r="L830" i="5" l="1"/>
  <c r="K830" i="5"/>
  <c r="L831" i="5" l="1"/>
  <c r="K831" i="5"/>
  <c r="K832" i="5" l="1"/>
  <c r="L832" i="5"/>
  <c r="L833" i="5" l="1"/>
  <c r="K833" i="5"/>
  <c r="K834" i="5" l="1"/>
  <c r="L834" i="5"/>
  <c r="L835" i="5" l="1"/>
  <c r="K835" i="5"/>
  <c r="K836" i="5" l="1"/>
  <c r="L836" i="5"/>
  <c r="L837" i="5" l="1"/>
  <c r="K837" i="5"/>
  <c r="K838" i="5" l="1"/>
  <c r="L838" i="5"/>
  <c r="L839" i="5" l="1"/>
  <c r="K839" i="5"/>
  <c r="K840" i="5" l="1"/>
  <c r="L840" i="5"/>
  <c r="L841" i="5" l="1"/>
  <c r="K841" i="5"/>
  <c r="K842" i="5" l="1"/>
  <c r="L842" i="5"/>
  <c r="L843" i="5" l="1"/>
  <c r="K843" i="5"/>
  <c r="L844" i="5" l="1"/>
  <c r="K844" i="5"/>
  <c r="L845" i="5" l="1"/>
  <c r="K845" i="5"/>
  <c r="L846" i="5" l="1"/>
  <c r="K846" i="5"/>
  <c r="K847" i="5" l="1"/>
  <c r="L847" i="5"/>
  <c r="L848" i="5" l="1"/>
  <c r="K848" i="5"/>
  <c r="K849" i="5" l="1"/>
  <c r="L849" i="5"/>
  <c r="L850" i="5" l="1"/>
  <c r="K850" i="5"/>
  <c r="K851" i="5" l="1"/>
  <c r="L851" i="5"/>
  <c r="L852" i="5" l="1"/>
  <c r="K852" i="5"/>
  <c r="K853" i="5" l="1"/>
  <c r="L853" i="5"/>
  <c r="L854" i="5" l="1"/>
  <c r="K854" i="5"/>
  <c r="K855" i="5" l="1"/>
  <c r="L855" i="5"/>
  <c r="L856" i="5" l="1"/>
  <c r="K856" i="5"/>
  <c r="K857" i="5" l="1"/>
  <c r="L857" i="5"/>
  <c r="L858" i="5" l="1"/>
  <c r="K858" i="5"/>
  <c r="K859" i="5" l="1"/>
  <c r="L859" i="5"/>
  <c r="L860" i="5" l="1"/>
  <c r="K860" i="5"/>
  <c r="K861" i="5" l="1"/>
  <c r="L861" i="5"/>
  <c r="L862" i="5" l="1"/>
  <c r="K862" i="5"/>
  <c r="K863" i="5" l="1"/>
  <c r="L863" i="5"/>
  <c r="K864" i="5" l="1"/>
  <c r="L864" i="5"/>
  <c r="K865" i="5" l="1"/>
  <c r="L865" i="5"/>
  <c r="L866" i="5" l="1"/>
  <c r="K866" i="5"/>
  <c r="K867" i="5" l="1"/>
  <c r="L867" i="5"/>
  <c r="K868" i="5" l="1"/>
  <c r="L868" i="5"/>
  <c r="K869" i="5" l="1"/>
  <c r="L869" i="5"/>
  <c r="L870" i="5" l="1"/>
  <c r="K870" i="5"/>
  <c r="K871" i="5" l="1"/>
  <c r="L871" i="5"/>
  <c r="L872" i="5" l="1"/>
  <c r="K872" i="5"/>
  <c r="K873" i="5" l="1"/>
  <c r="L873" i="5"/>
  <c r="L874" i="5" l="1"/>
  <c r="K874" i="5"/>
  <c r="L875" i="5" l="1"/>
  <c r="K875" i="5"/>
  <c r="L876" i="5" l="1"/>
  <c r="K876" i="5"/>
  <c r="K877" i="5" l="1"/>
  <c r="L877" i="5"/>
  <c r="L878" i="5" l="1"/>
  <c r="K878" i="5"/>
  <c r="K879" i="5" l="1"/>
  <c r="L879" i="5"/>
  <c r="K880" i="5" l="1"/>
  <c r="L880" i="5"/>
  <c r="L881" i="5" l="1"/>
  <c r="K881" i="5"/>
  <c r="L882" i="5" l="1"/>
  <c r="K882" i="5"/>
  <c r="K883" i="5" l="1"/>
  <c r="L883" i="5"/>
  <c r="L884" i="5" l="1"/>
  <c r="K884" i="5"/>
  <c r="L885" i="5" l="1"/>
  <c r="K885" i="5"/>
  <c r="K886" i="5" l="1"/>
  <c r="L886" i="5"/>
  <c r="L887" i="5" l="1"/>
  <c r="K887" i="5"/>
  <c r="K888" i="5" l="1"/>
  <c r="L888" i="5"/>
  <c r="K889" i="5" l="1"/>
  <c r="L889" i="5"/>
  <c r="K890" i="5" l="1"/>
  <c r="L890" i="5"/>
  <c r="K891" i="5" l="1"/>
  <c r="L891" i="5"/>
  <c r="K892" i="5" l="1"/>
  <c r="L892" i="5"/>
  <c r="K893" i="5" l="1"/>
  <c r="L893" i="5"/>
  <c r="L894" i="5" l="1"/>
  <c r="K894" i="5"/>
  <c r="K895" i="5" l="1"/>
  <c r="L895" i="5"/>
  <c r="L896" i="5" l="1"/>
  <c r="K896" i="5"/>
  <c r="K897" i="5" l="1"/>
  <c r="L897" i="5"/>
  <c r="L898" i="5" l="1"/>
  <c r="K898" i="5"/>
  <c r="K899" i="5" l="1"/>
  <c r="L899" i="5"/>
  <c r="L900" i="5" l="1"/>
  <c r="K900" i="5"/>
  <c r="K901" i="5" l="1"/>
  <c r="L901" i="5"/>
  <c r="L902" i="5" l="1"/>
  <c r="K902" i="5"/>
  <c r="K903" i="5" l="1"/>
  <c r="L903" i="5"/>
  <c r="L904" i="5" l="1"/>
  <c r="K904" i="5"/>
  <c r="L905" i="5" l="1"/>
  <c r="K905" i="5"/>
  <c r="L906" i="5" l="1"/>
  <c r="K906" i="5"/>
  <c r="K907" i="5" l="1"/>
  <c r="L907" i="5"/>
  <c r="L908" i="5" l="1"/>
  <c r="K908" i="5"/>
  <c r="K909" i="5" l="1"/>
  <c r="L909" i="5"/>
  <c r="L910" i="5" l="1"/>
  <c r="K910" i="5"/>
  <c r="K911" i="5" l="1"/>
  <c r="L911" i="5"/>
  <c r="L912" i="5" l="1"/>
  <c r="K912" i="5"/>
  <c r="K913" i="5" l="1"/>
  <c r="L913" i="5"/>
  <c r="L914" i="5" l="1"/>
  <c r="K914" i="5"/>
  <c r="K915" i="5" l="1"/>
  <c r="L915" i="5"/>
  <c r="L916" i="5" l="1"/>
  <c r="K916" i="5"/>
  <c r="K917" i="5" l="1"/>
  <c r="L917" i="5"/>
  <c r="K918" i="5" l="1"/>
  <c r="L918" i="5"/>
  <c r="K919" i="5" l="1"/>
  <c r="L919" i="5"/>
  <c r="L920" i="5" l="1"/>
  <c r="K920" i="5"/>
  <c r="K921" i="5" l="1"/>
  <c r="L921" i="5"/>
  <c r="L922" i="5" l="1"/>
  <c r="K922" i="5"/>
  <c r="K923" i="5" l="1"/>
  <c r="L923" i="5"/>
  <c r="L924" i="5" l="1"/>
  <c r="K924" i="5"/>
  <c r="K925" i="5" l="1"/>
  <c r="L925" i="5"/>
  <c r="L926" i="5" l="1"/>
  <c r="K926" i="5"/>
  <c r="K927" i="5" l="1"/>
  <c r="L927" i="5"/>
  <c r="L928" i="5" l="1"/>
  <c r="K928" i="5"/>
  <c r="K929" i="5" l="1"/>
  <c r="L929" i="5"/>
  <c r="L930" i="5" l="1"/>
  <c r="K930" i="5"/>
  <c r="K931" i="5" l="1"/>
  <c r="L931" i="5"/>
  <c r="L932" i="5" l="1"/>
  <c r="K932" i="5"/>
  <c r="L933" i="5" l="1"/>
  <c r="K933" i="5"/>
  <c r="K934" i="5" l="1"/>
  <c r="L934" i="5"/>
  <c r="K935" i="5" l="1"/>
  <c r="L935" i="5"/>
  <c r="L936" i="5" l="1"/>
  <c r="K936" i="5"/>
  <c r="K937" i="5" l="1"/>
  <c r="L937" i="5"/>
  <c r="L938" i="5" l="1"/>
  <c r="K938" i="5"/>
  <c r="K939" i="5" l="1"/>
  <c r="L939" i="5"/>
  <c r="K940" i="5" l="1"/>
  <c r="L940" i="5"/>
  <c r="L941" i="5" l="1"/>
  <c r="K941" i="5"/>
  <c r="K942" i="5" l="1"/>
  <c r="L942" i="5"/>
  <c r="K943" i="5" l="1"/>
  <c r="L943" i="5"/>
  <c r="K944" i="5" l="1"/>
  <c r="L944" i="5"/>
  <c r="L945" i="5" l="1"/>
  <c r="K945" i="5"/>
  <c r="K946" i="5" l="1"/>
  <c r="L946" i="5"/>
  <c r="K947" i="5" s="1"/>
  <c r="L947" i="5" l="1"/>
  <c r="L948" i="5" s="1"/>
  <c r="K948" i="5" l="1"/>
  <c r="L949" i="5" s="1"/>
  <c r="K949" i="5" l="1"/>
  <c r="K950" i="5" s="1"/>
  <c r="L950" i="5" l="1"/>
  <c r="L951" i="5" s="1"/>
  <c r="K951" i="5" l="1"/>
  <c r="K952" i="5" s="1"/>
  <c r="L952" i="5" l="1"/>
  <c r="K953" i="5" s="1"/>
  <c r="L953" i="5" l="1"/>
  <c r="K954" i="5" s="1"/>
  <c r="L954" i="5" l="1"/>
  <c r="L955" i="5" s="1"/>
  <c r="K955" i="5" l="1"/>
  <c r="K956" i="5" s="1"/>
  <c r="L956" i="5" l="1"/>
  <c r="L957" i="5" s="1"/>
  <c r="K957" i="5" l="1"/>
  <c r="K958" i="5" s="1"/>
  <c r="L958" i="5" l="1"/>
  <c r="L959" i="5" s="1"/>
  <c r="K959" i="5" l="1"/>
  <c r="K960" i="5" s="1"/>
  <c r="L960" i="5" l="1"/>
  <c r="L961" i="5" s="1"/>
  <c r="K961" i="5" l="1"/>
  <c r="K962" i="5"/>
  <c r="L962" i="5"/>
  <c r="L963" i="5" l="1"/>
  <c r="K963" i="5"/>
  <c r="K964" i="5" l="1"/>
  <c r="L964" i="5"/>
  <c r="L965" i="5" l="1"/>
  <c r="K965" i="5"/>
  <c r="K966" i="5" l="1"/>
  <c r="L966" i="5"/>
  <c r="L967" i="5" l="1"/>
  <c r="K967" i="5"/>
  <c r="K968" i="5" l="1"/>
  <c r="L968" i="5"/>
  <c r="L969" i="5" l="1"/>
  <c r="K969" i="5"/>
  <c r="K970" i="5" l="1"/>
  <c r="L970" i="5"/>
  <c r="L971" i="5" l="1"/>
  <c r="K971" i="5"/>
  <c r="K972" i="5" l="1"/>
  <c r="L972" i="5"/>
  <c r="L973" i="5" l="1"/>
  <c r="K973" i="5"/>
  <c r="K974" i="5" l="1"/>
  <c r="L974" i="5"/>
  <c r="L975" i="5" l="1"/>
  <c r="K975" i="5"/>
  <c r="K976" i="5" l="1"/>
  <c r="L976" i="5"/>
  <c r="L977" i="5" l="1"/>
  <c r="K977" i="5"/>
  <c r="K978" i="5" l="1"/>
  <c r="L978" i="5"/>
  <c r="L979" i="5" l="1"/>
  <c r="K979" i="5"/>
  <c r="K980" i="5" l="1"/>
  <c r="L980" i="5"/>
  <c r="L981" i="5" l="1"/>
  <c r="K981" i="5"/>
  <c r="K982" i="5" l="1"/>
  <c r="L982" i="5"/>
  <c r="L983" i="5" l="1"/>
  <c r="K983" i="5"/>
  <c r="K984" i="5" l="1"/>
  <c r="L984" i="5"/>
  <c r="L985" i="5" l="1"/>
  <c r="K985" i="5"/>
  <c r="L986" i="5" l="1"/>
  <c r="K986" i="5"/>
  <c r="L987" i="5" l="1"/>
  <c r="K987" i="5"/>
  <c r="K988" i="5" l="1"/>
  <c r="L988" i="5"/>
  <c r="K989" i="5" l="1"/>
  <c r="L989" i="5"/>
  <c r="L990" i="5" l="1"/>
  <c r="K990" i="5"/>
  <c r="K991" i="5" l="1"/>
  <c r="L991" i="5"/>
  <c r="L992" i="5" l="1"/>
  <c r="K992" i="5"/>
  <c r="K993" i="5" l="1"/>
  <c r="L993" i="5"/>
  <c r="K994" i="5" l="1"/>
  <c r="L994" i="5"/>
  <c r="K995" i="5" l="1"/>
  <c r="L995" i="5"/>
  <c r="K996" i="5" l="1"/>
  <c r="L996" i="5"/>
  <c r="L997" i="5" l="1"/>
  <c r="K997" i="5"/>
  <c r="K998" i="5" l="1"/>
  <c r="L998" i="5"/>
  <c r="L999" i="5" l="1"/>
  <c r="K999" i="5"/>
  <c r="K1000" i="5" l="1"/>
  <c r="L1000" i="5"/>
  <c r="L1001" i="5" l="1"/>
  <c r="K1001" i="5"/>
  <c r="K1002" i="5" l="1"/>
  <c r="L1002" i="5"/>
  <c r="K1003" i="5" l="1"/>
  <c r="L1003" i="5"/>
  <c r="L1004" i="5" l="1"/>
  <c r="K1004" i="5"/>
  <c r="L1005" i="5" l="1"/>
  <c r="K1005" i="5"/>
  <c r="K1006" i="5" l="1"/>
  <c r="L1006" i="5"/>
  <c r="L1007" i="5" l="1"/>
  <c r="K1007" i="5"/>
  <c r="K1008" i="5" l="1"/>
  <c r="L1008" i="5"/>
</calcChain>
</file>

<file path=xl/sharedStrings.xml><?xml version="1.0" encoding="utf-8"?>
<sst xmlns="http://schemas.openxmlformats.org/spreadsheetml/2006/main" count="545" uniqueCount="240">
  <si>
    <t>a</t>
  </si>
  <si>
    <t>b</t>
  </si>
  <si>
    <t>+</t>
  </si>
  <si>
    <t>-</t>
  </si>
  <si>
    <t>Ox</t>
  </si>
  <si>
    <t>Oy</t>
  </si>
  <si>
    <t xml:space="preserve"> -a/b</t>
  </si>
  <si>
    <t>p0</t>
  </si>
  <si>
    <t>D</t>
  </si>
  <si>
    <t>S</t>
  </si>
  <si>
    <t>p</t>
  </si>
  <si>
    <t>pe</t>
  </si>
  <si>
    <t>t=1</t>
  </si>
  <si>
    <t>p1</t>
  </si>
  <si>
    <t>t=2</t>
  </si>
  <si>
    <t>p2</t>
  </si>
  <si>
    <t>A</t>
  </si>
  <si>
    <t>B</t>
  </si>
  <si>
    <t xml:space="preserve"> -A/B</t>
  </si>
  <si>
    <t xml:space="preserve"> (a-A)/(B-b)</t>
  </si>
  <si>
    <t>S1=A+B*p0</t>
  </si>
  <si>
    <t>D1=S1</t>
  </si>
  <si>
    <t>p1=(D1-a)b</t>
  </si>
  <si>
    <t>S2=A+B*p1</t>
  </si>
  <si>
    <t>D2=S2</t>
  </si>
  <si>
    <t>p2=(D2-a)b</t>
  </si>
  <si>
    <t>t=3</t>
  </si>
  <si>
    <t>S3=A+B*p2</t>
  </si>
  <si>
    <t>D3=S3</t>
  </si>
  <si>
    <t>p3=(D3-a)b</t>
  </si>
  <si>
    <t>p3</t>
  </si>
  <si>
    <t>p4</t>
  </si>
  <si>
    <t>p5</t>
  </si>
  <si>
    <t>p6</t>
  </si>
  <si>
    <t>p7</t>
  </si>
  <si>
    <t>t</t>
  </si>
  <si>
    <t>t -&gt; infinit =&gt; p(t) -&gt; p(t) = p(0), 2pe - p(0), p(0) ... daca |B|=|b| (cererea e la fel de elastica ca oferta)</t>
  </si>
  <si>
    <t>t -&gt; infinit =&gt; p(t) -&gt; +/- infinit daca |B|=|b| oferta e mai elastica decat oferta)</t>
  </si>
  <si>
    <r>
      <t>t -&gt; infinit =&gt; p(t) -&gt; (b-B)/(A - a) = p</t>
    </r>
    <r>
      <rPr>
        <vertAlign val="subscript"/>
        <sz val="14"/>
        <color theme="1"/>
        <rFont val="Calibri"/>
        <family val="2"/>
        <scheme val="minor"/>
      </rPr>
      <t>e</t>
    </r>
    <r>
      <rPr>
        <sz val="14"/>
        <color theme="1"/>
        <rFont val="Calibri"/>
        <family val="2"/>
        <scheme val="minor"/>
      </rPr>
      <t xml:space="preserve"> (S=D) daca |B|&lt;|b| (cererea e mai elastica decat oferta)</t>
    </r>
  </si>
  <si>
    <t>t -&gt; infinit =&gt; p(t) -&gt; p(t) = p(0), p(0)+2pe, p(0) ... daca |B|=|b|(B=b), sau p(t) = p(0), - p(0)+2pe, p(0) ... daca |B|=|b|(B=-b) (cererea e la fel de elastica ca oferta)</t>
  </si>
  <si>
    <t>t -&gt; infinit =&gt; p(t)=pe, daca p0=pe</t>
  </si>
  <si>
    <t>p8</t>
  </si>
  <si>
    <t>p9</t>
  </si>
  <si>
    <t>p10</t>
  </si>
  <si>
    <t>p11</t>
  </si>
  <si>
    <t>p12</t>
  </si>
  <si>
    <t>p13</t>
  </si>
  <si>
    <t>P8</t>
  </si>
  <si>
    <t>P9</t>
  </si>
  <si>
    <t>P10</t>
  </si>
  <si>
    <t>P11</t>
  </si>
  <si>
    <t>P12</t>
  </si>
  <si>
    <t>P13</t>
  </si>
  <si>
    <t>c</t>
  </si>
  <si>
    <t>pN</t>
  </si>
  <si>
    <t>A+cpN</t>
  </si>
  <si>
    <t xml:space="preserve"> (A+cpN)/(B(c-1))</t>
  </si>
  <si>
    <t>r</t>
  </si>
  <si>
    <t>B(1+r)/b</t>
  </si>
  <si>
    <t xml:space="preserve"> -Br/b</t>
  </si>
  <si>
    <t>(A-a)/b</t>
  </si>
  <si>
    <t>m</t>
  </si>
  <si>
    <t>n</t>
  </si>
  <si>
    <t>Y</t>
  </si>
  <si>
    <t>Z</t>
  </si>
  <si>
    <t>t -&gt; infinit =&gt; p(t) -&gt; (b-B)/(A - a) = pe (S=D) daca |B|&lt;|b| (cererea e mai elastica decat oferta)</t>
  </si>
  <si>
    <t>k</t>
  </si>
  <si>
    <t>g</t>
  </si>
  <si>
    <t>G</t>
  </si>
  <si>
    <t>Y0</t>
  </si>
  <si>
    <t>Y1</t>
  </si>
  <si>
    <t>G0</t>
  </si>
  <si>
    <t>I</t>
  </si>
  <si>
    <t>C</t>
  </si>
  <si>
    <t>a(1+k)</t>
  </si>
  <si>
    <t>ak</t>
  </si>
  <si>
    <t>a+k</t>
  </si>
  <si>
    <t>λ1</t>
  </si>
  <si>
    <t>λ2</t>
  </si>
  <si>
    <t>Samuelson</t>
  </si>
  <si>
    <t>Hiks</t>
  </si>
  <si>
    <t>Modul</t>
  </si>
  <si>
    <r>
      <t>W</t>
    </r>
    <r>
      <rPr>
        <vertAlign val="subscript"/>
        <sz val="11"/>
        <color theme="1"/>
        <rFont val="Calibri"/>
        <family val="2"/>
        <scheme val="minor"/>
      </rPr>
      <t>t</t>
    </r>
  </si>
  <si>
    <t>Populatia (numarul) de lupi (pradatori)</t>
  </si>
  <si>
    <r>
      <t>S</t>
    </r>
    <r>
      <rPr>
        <vertAlign val="subscript"/>
        <sz val="11"/>
        <color theme="1"/>
        <rFont val="Calibri"/>
        <family val="2"/>
        <scheme val="minor"/>
      </rPr>
      <t>t</t>
    </r>
  </si>
  <si>
    <t>Populatia (numarul) de oi (prada)</t>
  </si>
  <si>
    <t>M</t>
  </si>
  <si>
    <t>mortalitatea lupilor</t>
  </si>
  <si>
    <t>natalitatea oilor</t>
  </si>
  <si>
    <t>Interactiunea lupi-oi</t>
  </si>
  <si>
    <r>
      <t>K</t>
    </r>
    <r>
      <rPr>
        <vertAlign val="subscript"/>
        <sz val="11"/>
        <color theme="1"/>
        <rFont val="Calibri"/>
        <family val="2"/>
        <scheme val="minor"/>
      </rPr>
      <t>1</t>
    </r>
  </si>
  <si>
    <t>Factorul de crestere a numarului de lupi pe baza vanarii oilor</t>
  </si>
  <si>
    <t>K2</t>
  </si>
  <si>
    <r>
      <t>K</t>
    </r>
    <r>
      <rPr>
        <vertAlign val="subscript"/>
        <sz val="11"/>
        <color theme="1"/>
        <rFont val="Calibri"/>
        <family val="2"/>
        <scheme val="minor"/>
      </rPr>
      <t>2</t>
    </r>
  </si>
  <si>
    <t>Factorul de scadere a numarului de oi ca urmare a vanarii oilor</t>
  </si>
  <si>
    <t>K1</t>
  </si>
  <si>
    <t>W0</t>
  </si>
  <si>
    <t>S0</t>
  </si>
  <si>
    <t>W</t>
  </si>
  <si>
    <t>Arii</t>
  </si>
  <si>
    <t>GINI</t>
  </si>
  <si>
    <t>Date</t>
  </si>
  <si>
    <t>Top 1%</t>
  </si>
  <si>
    <t>(US$ Trillions)</t>
  </si>
  <si>
    <t>90-99%</t>
  </si>
  <si>
    <t>50-90%</t>
  </si>
  <si>
    <t>Bottom 50%</t>
  </si>
  <si>
    <t>1989:Q3</t>
  </si>
  <si>
    <t>1989:Q4</t>
  </si>
  <si>
    <t>1990:Q1</t>
  </si>
  <si>
    <t>1990:Q2</t>
  </si>
  <si>
    <t>1990:Q3</t>
  </si>
  <si>
    <t>1990:Q4</t>
  </si>
  <si>
    <t>1991:Q1</t>
  </si>
  <si>
    <t>1991:Q2</t>
  </si>
  <si>
    <t>1991:Q3</t>
  </si>
  <si>
    <t>1991:Q4</t>
  </si>
  <si>
    <t>1992:Q1</t>
  </si>
  <si>
    <t>1992:Q2</t>
  </si>
  <si>
    <t>1992:Q3</t>
  </si>
  <si>
    <t>1992:Q4</t>
  </si>
  <si>
    <t>1993:Q1</t>
  </si>
  <si>
    <t>1993:Q2</t>
  </si>
  <si>
    <t>1993:Q3</t>
  </si>
  <si>
    <t>1993:Q4</t>
  </si>
  <si>
    <t>1994:Q1</t>
  </si>
  <si>
    <t>1994:Q2</t>
  </si>
  <si>
    <t>1994:Q3</t>
  </si>
  <si>
    <t>1994:Q4</t>
  </si>
  <si>
    <t>1995:Q1</t>
  </si>
  <si>
    <t>1995:Q2</t>
  </si>
  <si>
    <t>1995:Q3</t>
  </si>
  <si>
    <t>1995:Q4</t>
  </si>
  <si>
    <t>1996:Q1</t>
  </si>
  <si>
    <t>1996:Q2</t>
  </si>
  <si>
    <t>1996:Q3</t>
  </si>
  <si>
    <t>1996:Q4</t>
  </si>
  <si>
    <t>1997:Q1</t>
  </si>
  <si>
    <t>1997:Q2</t>
  </si>
  <si>
    <t>1997:Q3</t>
  </si>
  <si>
    <t>1997:Q4</t>
  </si>
  <si>
    <t>1998:Q1</t>
  </si>
  <si>
    <t>1998:Q2</t>
  </si>
  <si>
    <t>1998:Q3</t>
  </si>
  <si>
    <t>1998:Q4</t>
  </si>
  <si>
    <t>1999:Q1</t>
  </si>
  <si>
    <t>1999:Q2</t>
  </si>
  <si>
    <t>1999:Q3</t>
  </si>
  <si>
    <t>1999:Q4</t>
  </si>
  <si>
    <t>2000:Q1</t>
  </si>
  <si>
    <t>2000:Q2</t>
  </si>
  <si>
    <t>2000:Q3</t>
  </si>
  <si>
    <t>2000:Q4</t>
  </si>
  <si>
    <t>2001:Q1</t>
  </si>
  <si>
    <t>2001:Q2</t>
  </si>
  <si>
    <t>2001:Q3</t>
  </si>
  <si>
    <t>2001:Q4</t>
  </si>
  <si>
    <t>2002:Q1</t>
  </si>
  <si>
    <t>2002:Q2</t>
  </si>
  <si>
    <t>2002:Q3</t>
  </si>
  <si>
    <t>2002:Q4</t>
  </si>
  <si>
    <t>2003:Q1</t>
  </si>
  <si>
    <t>2003:Q2</t>
  </si>
  <si>
    <t>2003:Q3</t>
  </si>
  <si>
    <t>2003:Q4</t>
  </si>
  <si>
    <t>2004:Q1</t>
  </si>
  <si>
    <t>2004:Q2</t>
  </si>
  <si>
    <t>2004:Q3</t>
  </si>
  <si>
    <t>2004:Q4</t>
  </si>
  <si>
    <t>2005:Q1</t>
  </si>
  <si>
    <t>2005:Q2</t>
  </si>
  <si>
    <t>2005:Q3</t>
  </si>
  <si>
    <t>2005:Q4</t>
  </si>
  <si>
    <t>2006:Q1</t>
  </si>
  <si>
    <t>2006:Q2</t>
  </si>
  <si>
    <t>2006:Q3</t>
  </si>
  <si>
    <t>2006:Q4</t>
  </si>
  <si>
    <t>2007:Q1</t>
  </si>
  <si>
    <t>2007:Q2</t>
  </si>
  <si>
    <t>2007:Q3</t>
  </si>
  <si>
    <t>2007:Q4</t>
  </si>
  <si>
    <t>2008:Q1</t>
  </si>
  <si>
    <t>2008:Q2</t>
  </si>
  <si>
    <t>2008:Q3</t>
  </si>
  <si>
    <t>2008:Q4</t>
  </si>
  <si>
    <t>2009:Q1</t>
  </si>
  <si>
    <t>2009:Q2</t>
  </si>
  <si>
    <t>2009:Q3</t>
  </si>
  <si>
    <t>2009:Q4</t>
  </si>
  <si>
    <t>2010:Q1</t>
  </si>
  <si>
    <t>2010:Q2</t>
  </si>
  <si>
    <t>2010:Q3</t>
  </si>
  <si>
    <t>2010:Q4</t>
  </si>
  <si>
    <t>2011:Q1</t>
  </si>
  <si>
    <t>2011:Q2</t>
  </si>
  <si>
    <t>2011:Q3</t>
  </si>
  <si>
    <t>2011:Q4</t>
  </si>
  <si>
    <t>2012:Q1</t>
  </si>
  <si>
    <t>2012:Q2</t>
  </si>
  <si>
    <t>2012:Q3</t>
  </si>
  <si>
    <t>2012:Q4</t>
  </si>
  <si>
    <t>2013:Q1</t>
  </si>
  <si>
    <t>2013:Q2</t>
  </si>
  <si>
    <t>2013:Q3</t>
  </si>
  <si>
    <t>2013:Q4</t>
  </si>
  <si>
    <t>2014:Q1</t>
  </si>
  <si>
    <t>2014:Q2</t>
  </si>
  <si>
    <t>2014:Q3</t>
  </si>
  <si>
    <t>2014:Q4</t>
  </si>
  <si>
    <t>2015:Q1</t>
  </si>
  <si>
    <t>2015:Q2</t>
  </si>
  <si>
    <t>2015:Q3</t>
  </si>
  <si>
    <t>2015:Q4</t>
  </si>
  <si>
    <t>2016:Q1</t>
  </si>
  <si>
    <t>2016:Q2</t>
  </si>
  <si>
    <t>2016:Q3</t>
  </si>
  <si>
    <t>2016:Q4</t>
  </si>
  <si>
    <t>2017:Q1</t>
  </si>
  <si>
    <t>2017:Q2</t>
  </si>
  <si>
    <t>2017:Q3</t>
  </si>
  <si>
    <t>2017:Q4</t>
  </si>
  <si>
    <t>2018:Q1</t>
  </si>
  <si>
    <t>2018:Q2</t>
  </si>
  <si>
    <t>2018:Q3</t>
  </si>
  <si>
    <t>2018:Q4</t>
  </si>
  <si>
    <t>2019:Q1</t>
  </si>
  <si>
    <t>2019:Q2</t>
  </si>
  <si>
    <t>2019:Q3</t>
  </si>
  <si>
    <t>2019:Q4</t>
  </si>
  <si>
    <t>2020:Q1</t>
  </si>
  <si>
    <t>2020:Q2</t>
  </si>
  <si>
    <t>2020:Q3</t>
  </si>
  <si>
    <t>2020:Q4</t>
  </si>
  <si>
    <t>2021:Q1</t>
  </si>
  <si>
    <t>2021:Q2</t>
  </si>
  <si>
    <t>2021:Q3</t>
  </si>
  <si>
    <t>Populatie</t>
  </si>
  <si>
    <t>EGALITATE</t>
  </si>
  <si>
    <t>The Fed - Table: Distribution of Household Wealth in the U.S. since 1989 (federalreserve.gov)</t>
  </si>
  <si>
    <t>Gapminder Tools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</si>
</sst>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color rgb="FF7030A0"/>
      <name val="Calibri"/>
      <family val="2"/>
      <scheme val="minor"/>
    </font>
    <font>
      <b/>
      <sz val="11"/>
      <color theme="5"/>
      <name val="Calibri"/>
      <family val="2"/>
      <scheme val="minor"/>
    </font>
    <font>
      <b/>
      <sz val="11"/>
      <color rgb="FF0070C0"/>
      <name val="Calibri"/>
      <family val="2"/>
      <scheme val="minor"/>
    </font>
    <font>
      <vertAlign val="subscript"/>
      <sz val="14"/>
      <color theme="1"/>
      <name val="Calibri"/>
      <family val="2"/>
      <scheme val="minor"/>
    </font>
    <font>
      <b/>
      <sz val="11"/>
      <color rgb="FF00B0F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sz val="11"/>
      <color theme="1"/>
      <name val="Calibri"/>
      <family val="2"/>
    </font>
    <font>
      <vertAlign val="subscript"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FFFFFF"/>
      <name val="Arial"/>
      <family val="2"/>
    </font>
    <font>
      <sz val="11"/>
      <color rgb="FF333333"/>
      <name val="Arial"/>
      <family val="2"/>
    </font>
    <font>
      <sz val="11"/>
      <color rgb="FF333333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163855"/>
        <bgColor indexed="64"/>
      </patternFill>
    </fill>
    <fill>
      <patternFill patternType="solid">
        <fgColor rgb="FFE7F1F9"/>
        <bgColor indexed="64"/>
      </patternFill>
    </fill>
  </fills>
  <borders count="13">
    <border>
      <left/>
      <right/>
      <top/>
      <bottom/>
      <diagonal/>
    </border>
    <border>
      <left/>
      <right style="medium">
        <color rgb="FFFFFFFF"/>
      </right>
      <top/>
      <bottom/>
      <diagonal/>
    </border>
    <border>
      <left/>
      <right style="medium">
        <color rgb="FF9CB0C0"/>
      </right>
      <top style="medium">
        <color rgb="FFDDDDDD"/>
      </top>
      <bottom/>
      <diagonal/>
    </border>
    <border>
      <left style="medium">
        <color rgb="FF97A4B4"/>
      </left>
      <right style="medium">
        <color rgb="FFFFFFFF"/>
      </right>
      <top style="medium">
        <color rgb="FF97A4B4"/>
      </top>
      <bottom/>
      <diagonal/>
    </border>
    <border>
      <left/>
      <right style="medium">
        <color rgb="FFFFFFFF"/>
      </right>
      <top style="medium">
        <color rgb="FF97A4B4"/>
      </top>
      <bottom/>
      <diagonal/>
    </border>
    <border>
      <left/>
      <right style="medium">
        <color rgb="FF97A4B4"/>
      </right>
      <top style="medium">
        <color rgb="FF97A4B4"/>
      </top>
      <bottom/>
      <diagonal/>
    </border>
    <border>
      <left/>
      <right style="medium">
        <color rgb="FF97A4B4"/>
      </right>
      <top/>
      <bottom/>
      <diagonal/>
    </border>
    <border>
      <left style="medium">
        <color rgb="FF97A4B4"/>
      </left>
      <right style="medium">
        <color rgb="FF9CB0C0"/>
      </right>
      <top style="medium">
        <color rgb="FFDDDDDD"/>
      </top>
      <bottom/>
      <diagonal/>
    </border>
    <border>
      <left/>
      <right style="medium">
        <color rgb="FF97A4B4"/>
      </right>
      <top style="medium">
        <color rgb="FFDDDDDD"/>
      </top>
      <bottom/>
      <diagonal/>
    </border>
    <border>
      <left style="medium">
        <color rgb="FF97A4B4"/>
      </left>
      <right style="medium">
        <color rgb="FF9CB0C0"/>
      </right>
      <top style="medium">
        <color rgb="FFDDDDDD"/>
      </top>
      <bottom style="medium">
        <color rgb="FF97A4B4"/>
      </bottom>
      <diagonal/>
    </border>
    <border>
      <left/>
      <right style="medium">
        <color rgb="FF9CB0C0"/>
      </right>
      <top style="medium">
        <color rgb="FFDDDDDD"/>
      </top>
      <bottom style="medium">
        <color rgb="FF97A4B4"/>
      </bottom>
      <diagonal/>
    </border>
    <border>
      <left/>
      <right style="medium">
        <color rgb="FF97A4B4"/>
      </right>
      <top style="medium">
        <color rgb="FFDDDDDD"/>
      </top>
      <bottom style="medium">
        <color rgb="FF97A4B4"/>
      </bottom>
      <diagonal/>
    </border>
    <border>
      <left style="medium">
        <color rgb="FF97A4B4"/>
      </left>
      <right style="medium">
        <color rgb="FFFFFFFF"/>
      </right>
      <top/>
      <bottom style="medium">
        <color rgb="FFDDDDDD"/>
      </bottom>
      <diagonal/>
    </border>
  </borders>
  <cellStyleXfs count="2">
    <xf numFmtId="0" fontId="0" fillId="0" borderId="0"/>
    <xf numFmtId="0" fontId="18" fillId="0" borderId="0" applyNumberFormat="0" applyFill="0" applyBorder="0" applyAlignment="0" applyProtection="0"/>
  </cellStyleXfs>
  <cellXfs count="46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Fill="1" applyAlignment="1">
      <alignment horizontal="center"/>
    </xf>
    <xf numFmtId="0" fontId="6" fillId="0" borderId="0" xfId="0" applyFont="1" applyAlignment="1">
      <alignment horizontal="center"/>
    </xf>
    <xf numFmtId="2" fontId="0" fillId="0" borderId="0" xfId="0" applyNumberFormat="1"/>
    <xf numFmtId="2" fontId="5" fillId="0" borderId="0" xfId="0" applyNumberFormat="1" applyFont="1"/>
    <xf numFmtId="2" fontId="1" fillId="0" borderId="0" xfId="0" applyNumberFormat="1" applyFont="1"/>
    <xf numFmtId="2" fontId="1" fillId="0" borderId="0" xfId="0" applyNumberFormat="1" applyFont="1" applyFill="1"/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0" applyFont="1"/>
    <xf numFmtId="0" fontId="14" fillId="0" borderId="0" xfId="0" applyFont="1" applyAlignment="1">
      <alignment horizontal="center"/>
    </xf>
    <xf numFmtId="10" fontId="0" fillId="0" borderId="0" xfId="0" applyNumberFormat="1"/>
    <xf numFmtId="0" fontId="0" fillId="0" borderId="0" xfId="0" applyBorder="1"/>
    <xf numFmtId="0" fontId="15" fillId="3" borderId="1" xfId="0" applyFont="1" applyFill="1" applyBorder="1" applyAlignment="1">
      <alignment horizontal="center" wrapText="1"/>
    </xf>
    <xf numFmtId="0" fontId="16" fillId="4" borderId="2" xfId="0" applyFont="1" applyFill="1" applyBorder="1" applyAlignment="1">
      <alignment horizontal="right" wrapText="1"/>
    </xf>
    <xf numFmtId="0" fontId="16" fillId="2" borderId="2" xfId="0" applyFont="1" applyFill="1" applyBorder="1" applyAlignment="1">
      <alignment horizontal="right" wrapText="1"/>
    </xf>
    <xf numFmtId="0" fontId="15" fillId="3" borderId="4" xfId="0" applyFont="1" applyFill="1" applyBorder="1" applyAlignment="1">
      <alignment horizontal="center" wrapText="1"/>
    </xf>
    <xf numFmtId="0" fontId="15" fillId="3" borderId="5" xfId="0" applyFont="1" applyFill="1" applyBorder="1" applyAlignment="1">
      <alignment horizontal="center" wrapText="1"/>
    </xf>
    <xf numFmtId="0" fontId="15" fillId="3" borderId="6" xfId="0" applyFont="1" applyFill="1" applyBorder="1" applyAlignment="1">
      <alignment horizontal="center" wrapText="1"/>
    </xf>
    <xf numFmtId="0" fontId="16" fillId="4" borderId="7" xfId="0" applyFont="1" applyFill="1" applyBorder="1" applyAlignment="1">
      <alignment horizontal="left" vertical="top" wrapText="1"/>
    </xf>
    <xf numFmtId="0" fontId="16" fillId="4" borderId="8" xfId="0" applyFont="1" applyFill="1" applyBorder="1" applyAlignment="1">
      <alignment horizontal="right" wrapText="1"/>
    </xf>
    <xf numFmtId="0" fontId="16" fillId="2" borderId="7" xfId="0" applyFont="1" applyFill="1" applyBorder="1" applyAlignment="1">
      <alignment horizontal="left" vertical="top" wrapText="1"/>
    </xf>
    <xf numFmtId="0" fontId="16" fillId="2" borderId="8" xfId="0" applyFont="1" applyFill="1" applyBorder="1" applyAlignment="1">
      <alignment horizontal="right" wrapText="1"/>
    </xf>
    <xf numFmtId="0" fontId="16" fillId="4" borderId="9" xfId="0" applyFont="1" applyFill="1" applyBorder="1" applyAlignment="1">
      <alignment horizontal="left" vertical="top" wrapText="1"/>
    </xf>
    <xf numFmtId="0" fontId="16" fillId="4" borderId="10" xfId="0" applyFont="1" applyFill="1" applyBorder="1" applyAlignment="1">
      <alignment horizontal="right" wrapText="1"/>
    </xf>
    <xf numFmtId="0" fontId="16" fillId="4" borderId="11" xfId="0" applyFont="1" applyFill="1" applyBorder="1" applyAlignment="1">
      <alignment horizontal="right" wrapText="1"/>
    </xf>
    <xf numFmtId="0" fontId="0" fillId="0" borderId="0" xfId="0" applyNumberFormat="1"/>
    <xf numFmtId="0" fontId="0" fillId="0" borderId="0" xfId="0" applyNumberFormat="1" applyFont="1"/>
    <xf numFmtId="0" fontId="17" fillId="2" borderId="0" xfId="0" applyFont="1" applyFill="1" applyBorder="1" applyAlignment="1">
      <alignment horizontal="right" wrapText="1"/>
    </xf>
    <xf numFmtId="0" fontId="17" fillId="4" borderId="0" xfId="0" applyFont="1" applyFill="1" applyBorder="1" applyAlignment="1">
      <alignment horizontal="right" wrapText="1"/>
    </xf>
    <xf numFmtId="0" fontId="2" fillId="0" borderId="0" xfId="0" applyFont="1"/>
    <xf numFmtId="0" fontId="15" fillId="3" borderId="3" xfId="0" applyFont="1" applyFill="1" applyBorder="1" applyAlignment="1">
      <alignment horizontal="center" wrapText="1"/>
    </xf>
    <xf numFmtId="0" fontId="15" fillId="3" borderId="12" xfId="0" applyFont="1" applyFill="1" applyBorder="1" applyAlignment="1">
      <alignment horizontal="center" wrapText="1"/>
    </xf>
    <xf numFmtId="0" fontId="18" fillId="0" borderId="0" xfId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Kaldor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2.397362888880596E-2"/>
          <c:y val="1.0432136153920931E-2"/>
          <c:w val="0.95004216889950366"/>
          <c:h val="0.9582146248812915"/>
        </c:manualLayout>
      </c:layout>
      <c:scatterChart>
        <c:scatterStyle val="lineMarker"/>
        <c:varyColors val="0"/>
        <c:ser>
          <c:idx val="0"/>
          <c:order val="0"/>
          <c:tx>
            <c:strRef>
              <c:f>Kaldor!$G$8</c:f>
              <c:strCache>
                <c:ptCount val="1"/>
                <c:pt idx="0">
                  <c:v>D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Kaldor!$F$9:$F$39</c:f>
              <c:numCache>
                <c:formatCode>General</c:formatCode>
                <c:ptCount val="31"/>
                <c:pt idx="0">
                  <c:v>0</c:v>
                </c:pt>
                <c:pt idx="1">
                  <c:v>24</c:v>
                </c:pt>
                <c:pt idx="2">
                  <c:v>2.6315789473684212</c:v>
                </c:pt>
                <c:pt idx="3">
                  <c:v>14.772727272727273</c:v>
                </c:pt>
                <c:pt idx="4" formatCode="0.00">
                  <c:v>5</c:v>
                </c:pt>
                <c:pt idx="5" formatCode="0.00">
                  <c:v>5</c:v>
                </c:pt>
                <c:pt idx="6" formatCode="0.00">
                  <c:v>22.2</c:v>
                </c:pt>
                <c:pt idx="7" formatCode="0.00">
                  <c:v>22.2</c:v>
                </c:pt>
                <c:pt idx="8" formatCode="0.00">
                  <c:v>9.1280000000000001</c:v>
                </c:pt>
                <c:pt idx="9" formatCode="0.00">
                  <c:v>9.1280000000000001</c:v>
                </c:pt>
                <c:pt idx="10" formatCode="0.00">
                  <c:v>19.062719999999999</c:v>
                </c:pt>
                <c:pt idx="11" formatCode="0.00">
                  <c:v>19.062719999999999</c:v>
                </c:pt>
                <c:pt idx="12" formatCode="0.00">
                  <c:v>11.512332800000001</c:v>
                </c:pt>
                <c:pt idx="13" formatCode="0.00">
                  <c:v>11.512332800000001</c:v>
                </c:pt>
                <c:pt idx="14" formatCode="0.00">
                  <c:v>17.250627072</c:v>
                </c:pt>
                <c:pt idx="15" formatCode="0.00">
                  <c:v>17.250627072</c:v>
                </c:pt>
                <c:pt idx="16" formatCode="0.00">
                  <c:v>12.88952342528</c:v>
                </c:pt>
                <c:pt idx="17" formatCode="0.00">
                  <c:v>12.88952342528</c:v>
                </c:pt>
                <c:pt idx="18" formatCode="0.00">
                  <c:v>16.203962196787202</c:v>
                </c:pt>
                <c:pt idx="19" formatCode="0.00">
                  <c:v>16.203962196787202</c:v>
                </c:pt>
                <c:pt idx="20" formatCode="0.00">
                  <c:v>13.684988730441725</c:v>
                </c:pt>
                <c:pt idx="21" formatCode="0.00">
                  <c:v>13.684988730441725</c:v>
                </c:pt>
                <c:pt idx="22" formatCode="0.00">
                  <c:v>15.599408564864289</c:v>
                </c:pt>
                <c:pt idx="23" formatCode="0.00">
                  <c:v>15.599408564864289</c:v>
                </c:pt>
                <c:pt idx="24" formatCode="0.00">
                  <c:v>14.14444949070314</c:v>
                </c:pt>
                <c:pt idx="25" formatCode="0.00">
                  <c:v>14.14444949070314</c:v>
                </c:pt>
                <c:pt idx="26" formatCode="0.00">
                  <c:v>15.250218387065614</c:v>
                </c:pt>
                <c:pt idx="27" formatCode="0.00">
                  <c:v>15.250218387065614</c:v>
                </c:pt>
                <c:pt idx="28" formatCode="0.00">
                  <c:v>14.409834025830133</c:v>
                </c:pt>
                <c:pt idx="29" formatCode="0.00">
                  <c:v>14.409834025830133</c:v>
                </c:pt>
                <c:pt idx="30" formatCode="0.00">
                  <c:v>15.048526140369098</c:v>
                </c:pt>
              </c:numCache>
            </c:numRef>
          </c:xVal>
          <c:yVal>
            <c:numRef>
              <c:f>Kaldor!$G$9:$G$39</c:f>
              <c:numCache>
                <c:formatCode>General</c:formatCode>
                <c:ptCount val="31"/>
                <c:pt idx="0">
                  <c:v>12</c:v>
                </c:pt>
                <c:pt idx="1">
                  <c:v>0</c:v>
                </c:pt>
                <c:pt idx="2">
                  <c:v>10.684210526315789</c:v>
                </c:pt>
                <c:pt idx="3">
                  <c:v>4.6136363636363633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Kaldor!$H$8</c:f>
              <c:strCache>
                <c:ptCount val="1"/>
                <c:pt idx="0">
                  <c:v>S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Kaldor!$F$9:$F$39</c:f>
              <c:numCache>
                <c:formatCode>General</c:formatCode>
                <c:ptCount val="31"/>
                <c:pt idx="0">
                  <c:v>0</c:v>
                </c:pt>
                <c:pt idx="1">
                  <c:v>24</c:v>
                </c:pt>
                <c:pt idx="2">
                  <c:v>2.6315789473684212</c:v>
                </c:pt>
                <c:pt idx="3">
                  <c:v>14.772727272727273</c:v>
                </c:pt>
                <c:pt idx="4" formatCode="0.00">
                  <c:v>5</c:v>
                </c:pt>
                <c:pt idx="5" formatCode="0.00">
                  <c:v>5</c:v>
                </c:pt>
                <c:pt idx="6" formatCode="0.00">
                  <c:v>22.2</c:v>
                </c:pt>
                <c:pt idx="7" formatCode="0.00">
                  <c:v>22.2</c:v>
                </c:pt>
                <c:pt idx="8" formatCode="0.00">
                  <c:v>9.1280000000000001</c:v>
                </c:pt>
                <c:pt idx="9" formatCode="0.00">
                  <c:v>9.1280000000000001</c:v>
                </c:pt>
                <c:pt idx="10" formatCode="0.00">
                  <c:v>19.062719999999999</c:v>
                </c:pt>
                <c:pt idx="11" formatCode="0.00">
                  <c:v>19.062719999999999</c:v>
                </c:pt>
                <c:pt idx="12" formatCode="0.00">
                  <c:v>11.512332800000001</c:v>
                </c:pt>
                <c:pt idx="13" formatCode="0.00">
                  <c:v>11.512332800000001</c:v>
                </c:pt>
                <c:pt idx="14" formatCode="0.00">
                  <c:v>17.250627072</c:v>
                </c:pt>
                <c:pt idx="15" formatCode="0.00">
                  <c:v>17.250627072</c:v>
                </c:pt>
                <c:pt idx="16" formatCode="0.00">
                  <c:v>12.88952342528</c:v>
                </c:pt>
                <c:pt idx="17" formatCode="0.00">
                  <c:v>12.88952342528</c:v>
                </c:pt>
                <c:pt idx="18" formatCode="0.00">
                  <c:v>16.203962196787202</c:v>
                </c:pt>
                <c:pt idx="19" formatCode="0.00">
                  <c:v>16.203962196787202</c:v>
                </c:pt>
                <c:pt idx="20" formatCode="0.00">
                  <c:v>13.684988730441725</c:v>
                </c:pt>
                <c:pt idx="21" formatCode="0.00">
                  <c:v>13.684988730441725</c:v>
                </c:pt>
                <c:pt idx="22" formatCode="0.00">
                  <c:v>15.599408564864289</c:v>
                </c:pt>
                <c:pt idx="23" formatCode="0.00">
                  <c:v>15.599408564864289</c:v>
                </c:pt>
                <c:pt idx="24" formatCode="0.00">
                  <c:v>14.14444949070314</c:v>
                </c:pt>
                <c:pt idx="25" formatCode="0.00">
                  <c:v>14.14444949070314</c:v>
                </c:pt>
                <c:pt idx="26" formatCode="0.00">
                  <c:v>15.250218387065614</c:v>
                </c:pt>
                <c:pt idx="27" formatCode="0.00">
                  <c:v>15.250218387065614</c:v>
                </c:pt>
                <c:pt idx="28" formatCode="0.00">
                  <c:v>14.409834025830133</c:v>
                </c:pt>
                <c:pt idx="29" formatCode="0.00">
                  <c:v>14.409834025830133</c:v>
                </c:pt>
                <c:pt idx="30" formatCode="0.00">
                  <c:v>15.048526140369098</c:v>
                </c:pt>
              </c:numCache>
            </c:numRef>
          </c:xVal>
          <c:yVal>
            <c:numRef>
              <c:f>Kaldor!$H$9:$H$39</c:f>
              <c:numCache>
                <c:formatCode>General</c:formatCode>
                <c:ptCount val="31"/>
                <c:pt idx="0">
                  <c:v>-1</c:v>
                </c:pt>
                <c:pt idx="1">
                  <c:v>8.120000000000001</c:v>
                </c:pt>
                <c:pt idx="2">
                  <c:v>0</c:v>
                </c:pt>
                <c:pt idx="3">
                  <c:v>4.6136363636363642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Kaldor!$I$8</c:f>
              <c:strCache>
                <c:ptCount val="1"/>
              </c:strCache>
            </c:strRef>
          </c:tx>
          <c:spPr>
            <a:ln w="19050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Kaldor!$F$9:$F$39</c:f>
              <c:numCache>
                <c:formatCode>General</c:formatCode>
                <c:ptCount val="31"/>
                <c:pt idx="0">
                  <c:v>0</c:v>
                </c:pt>
                <c:pt idx="1">
                  <c:v>24</c:v>
                </c:pt>
                <c:pt idx="2">
                  <c:v>2.6315789473684212</c:v>
                </c:pt>
                <c:pt idx="3">
                  <c:v>14.772727272727273</c:v>
                </c:pt>
                <c:pt idx="4" formatCode="0.00">
                  <c:v>5</c:v>
                </c:pt>
                <c:pt idx="5" formatCode="0.00">
                  <c:v>5</c:v>
                </c:pt>
                <c:pt idx="6" formatCode="0.00">
                  <c:v>22.2</c:v>
                </c:pt>
                <c:pt idx="7" formatCode="0.00">
                  <c:v>22.2</c:v>
                </c:pt>
                <c:pt idx="8" formatCode="0.00">
                  <c:v>9.1280000000000001</c:v>
                </c:pt>
                <c:pt idx="9" formatCode="0.00">
                  <c:v>9.1280000000000001</c:v>
                </c:pt>
                <c:pt idx="10" formatCode="0.00">
                  <c:v>19.062719999999999</c:v>
                </c:pt>
                <c:pt idx="11" formatCode="0.00">
                  <c:v>19.062719999999999</c:v>
                </c:pt>
                <c:pt idx="12" formatCode="0.00">
                  <c:v>11.512332800000001</c:v>
                </c:pt>
                <c:pt idx="13" formatCode="0.00">
                  <c:v>11.512332800000001</c:v>
                </c:pt>
                <c:pt idx="14" formatCode="0.00">
                  <c:v>17.250627072</c:v>
                </c:pt>
                <c:pt idx="15" formatCode="0.00">
                  <c:v>17.250627072</c:v>
                </c:pt>
                <c:pt idx="16" formatCode="0.00">
                  <c:v>12.88952342528</c:v>
                </c:pt>
                <c:pt idx="17" formatCode="0.00">
                  <c:v>12.88952342528</c:v>
                </c:pt>
                <c:pt idx="18" formatCode="0.00">
                  <c:v>16.203962196787202</c:v>
                </c:pt>
                <c:pt idx="19" formatCode="0.00">
                  <c:v>16.203962196787202</c:v>
                </c:pt>
                <c:pt idx="20" formatCode="0.00">
                  <c:v>13.684988730441725</c:v>
                </c:pt>
                <c:pt idx="21" formatCode="0.00">
                  <c:v>13.684988730441725</c:v>
                </c:pt>
                <c:pt idx="22" formatCode="0.00">
                  <c:v>15.599408564864289</c:v>
                </c:pt>
                <c:pt idx="23" formatCode="0.00">
                  <c:v>15.599408564864289</c:v>
                </c:pt>
                <c:pt idx="24" formatCode="0.00">
                  <c:v>14.14444949070314</c:v>
                </c:pt>
                <c:pt idx="25" formatCode="0.00">
                  <c:v>14.14444949070314</c:v>
                </c:pt>
                <c:pt idx="26" formatCode="0.00">
                  <c:v>15.250218387065614</c:v>
                </c:pt>
                <c:pt idx="27" formatCode="0.00">
                  <c:v>15.250218387065614</c:v>
                </c:pt>
                <c:pt idx="28" formatCode="0.00">
                  <c:v>14.409834025830133</c:v>
                </c:pt>
                <c:pt idx="29" formatCode="0.00">
                  <c:v>14.409834025830133</c:v>
                </c:pt>
                <c:pt idx="30" formatCode="0.00">
                  <c:v>15.048526140369098</c:v>
                </c:pt>
              </c:numCache>
            </c:numRef>
          </c:xVal>
          <c:yVal>
            <c:numRef>
              <c:f>Kaldor!$I$9:$I$39</c:f>
              <c:numCache>
                <c:formatCode>General</c:formatCode>
                <c:ptCount val="31"/>
                <c:pt idx="4" formatCode="0.00">
                  <c:v>0</c:v>
                </c:pt>
                <c:pt idx="5" formatCode="0.00">
                  <c:v>0.89999999999999991</c:v>
                </c:pt>
                <c:pt idx="6" formatCode="0.00">
                  <c:v>0.89999999999999991</c:v>
                </c:pt>
                <c:pt idx="7" formatCode="0.00">
                  <c:v>7.4359999999999999</c:v>
                </c:pt>
                <c:pt idx="8" formatCode="0.00">
                  <c:v>7.4359999999999999</c:v>
                </c:pt>
                <c:pt idx="9" formatCode="0.00">
                  <c:v>2.4686400000000002</c:v>
                </c:pt>
                <c:pt idx="10" formatCode="0.00">
                  <c:v>2.4686400000000002</c:v>
                </c:pt>
                <c:pt idx="11" formatCode="0.00">
                  <c:v>6.2438335999999994</c:v>
                </c:pt>
                <c:pt idx="12" formatCode="0.00">
                  <c:v>6.2438335999999994</c:v>
                </c:pt>
                <c:pt idx="13" formatCode="0.00">
                  <c:v>3.3746864640000007</c:v>
                </c:pt>
                <c:pt idx="14" formatCode="0.00">
                  <c:v>3.3746864640000007</c:v>
                </c:pt>
                <c:pt idx="15" formatCode="0.00">
                  <c:v>5.5552382873599999</c:v>
                </c:pt>
                <c:pt idx="16" formatCode="0.00">
                  <c:v>5.5552382873599999</c:v>
                </c:pt>
                <c:pt idx="17" formatCode="0.00">
                  <c:v>3.8980189016063997</c:v>
                </c:pt>
                <c:pt idx="18" formatCode="0.00">
                  <c:v>3.8980189016063997</c:v>
                </c:pt>
                <c:pt idx="19" formatCode="0.00">
                  <c:v>5.1575056347791373</c:v>
                </c:pt>
                <c:pt idx="20" formatCode="0.00">
                  <c:v>5.1575056347791373</c:v>
                </c:pt>
                <c:pt idx="21" formatCode="0.00">
                  <c:v>4.2002957175678555</c:v>
                </c:pt>
                <c:pt idx="22" formatCode="0.00">
                  <c:v>4.2002957175678555</c:v>
                </c:pt>
                <c:pt idx="23" formatCode="0.00">
                  <c:v>4.9277752546484299</c:v>
                </c:pt>
                <c:pt idx="24" formatCode="0.00">
                  <c:v>4.9277752546484299</c:v>
                </c:pt>
                <c:pt idx="25" formatCode="0.00">
                  <c:v>4.3748908064671932</c:v>
                </c:pt>
                <c:pt idx="26" formatCode="0.00">
                  <c:v>4.3748908064671932</c:v>
                </c:pt>
                <c:pt idx="27" formatCode="0.00">
                  <c:v>4.7950829870849336</c:v>
                </c:pt>
                <c:pt idx="28" formatCode="0.00">
                  <c:v>4.7950829870849336</c:v>
                </c:pt>
                <c:pt idx="29" formatCode="0.00">
                  <c:v>4.4757369298154508</c:v>
                </c:pt>
                <c:pt idx="30" formatCode="0.00">
                  <c:v>4.4757369298154508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591512832"/>
        <c:axId val="-1591518272"/>
      </c:scatterChart>
      <c:valAx>
        <c:axId val="-15915128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pret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591518272"/>
        <c:crosses val="autoZero"/>
        <c:crossBetween val="midCat"/>
      </c:valAx>
      <c:valAx>
        <c:axId val="-15915182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Cerere,</a:t>
                </a:r>
                <a:r>
                  <a:rPr lang="en-US" baseline="0"/>
                  <a:t> Oferta, Evolutie pret</a:t>
                </a:r>
              </a:p>
              <a:p>
                <a:pPr>
                  <a:defRPr/>
                </a:pP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59151283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Curba Lorentz-Coeficientul Gini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'Gini-Lorentz'!$J$1:$J$28</c:f>
              <c:numCache>
                <c:formatCode>General</c:formatCode>
                <c:ptCount val="28"/>
                <c:pt idx="0">
                  <c:v>0</c:v>
                </c:pt>
                <c:pt idx="1">
                  <c:v>7.6863950807071479E-2</c:v>
                </c:pt>
                <c:pt idx="2">
                  <c:v>0.15065334358186011</c:v>
                </c:pt>
                <c:pt idx="3">
                  <c:v>0.21752498078401231</c:v>
                </c:pt>
                <c:pt idx="4">
                  <c:v>0.2843966179861645</c:v>
                </c:pt>
                <c:pt idx="5">
                  <c:v>0.34511913912375097</c:v>
                </c:pt>
                <c:pt idx="6">
                  <c:v>0.40430438124519602</c:v>
                </c:pt>
                <c:pt idx="7">
                  <c:v>0.46195234435049959</c:v>
                </c:pt>
                <c:pt idx="8">
                  <c:v>0.5188316679477325</c:v>
                </c:pt>
                <c:pt idx="9">
                  <c:v>0.57417371252882399</c:v>
                </c:pt>
                <c:pt idx="10">
                  <c:v>0.62874711760184476</c:v>
                </c:pt>
                <c:pt idx="11">
                  <c:v>0.681783243658724</c:v>
                </c:pt>
                <c:pt idx="12">
                  <c:v>0.7248270561106841</c:v>
                </c:pt>
                <c:pt idx="13">
                  <c:v>0.76556495003843195</c:v>
                </c:pt>
                <c:pt idx="14">
                  <c:v>0.80245964642582623</c:v>
                </c:pt>
                <c:pt idx="15">
                  <c:v>0.83243658724058411</c:v>
                </c:pt>
                <c:pt idx="16">
                  <c:v>0.85933897002305915</c:v>
                </c:pt>
                <c:pt idx="17">
                  <c:v>0.88470407378939275</c:v>
                </c:pt>
                <c:pt idx="18">
                  <c:v>0.90930053804765565</c:v>
                </c:pt>
                <c:pt idx="19">
                  <c:v>0.93312836279784783</c:v>
                </c:pt>
                <c:pt idx="20">
                  <c:v>0.95157571099154492</c:v>
                </c:pt>
                <c:pt idx="21">
                  <c:v>0.9684857801691007</c:v>
                </c:pt>
                <c:pt idx="22">
                  <c:v>0.97924673328209066</c:v>
                </c:pt>
                <c:pt idx="23">
                  <c:v>0.98847040737893932</c:v>
                </c:pt>
                <c:pt idx="24">
                  <c:v>0.99308224442736359</c:v>
                </c:pt>
                <c:pt idx="25">
                  <c:v>0.99538816295157573</c:v>
                </c:pt>
                <c:pt idx="26">
                  <c:v>0.99769408147578786</c:v>
                </c:pt>
                <c:pt idx="27">
                  <c:v>1</c:v>
                </c:pt>
              </c:numCache>
            </c:numRef>
          </c:xVal>
          <c:yVal>
            <c:numRef>
              <c:f>'Gini-Lorentz'!$K$1:$K$28</c:f>
              <c:numCache>
                <c:formatCode>General</c:formatCode>
                <c:ptCount val="28"/>
                <c:pt idx="0">
                  <c:v>0</c:v>
                </c:pt>
                <c:pt idx="1">
                  <c:v>2.0134228187919465E-3</c:v>
                </c:pt>
                <c:pt idx="2">
                  <c:v>6.0402684563758387E-3</c:v>
                </c:pt>
                <c:pt idx="3">
                  <c:v>1.6107382550335572E-2</c:v>
                </c:pt>
                <c:pt idx="4">
                  <c:v>2.7516778523489934E-2</c:v>
                </c:pt>
                <c:pt idx="5">
                  <c:v>4.5637583892617448E-2</c:v>
                </c:pt>
                <c:pt idx="6">
                  <c:v>6.4429530201342289E-2</c:v>
                </c:pt>
                <c:pt idx="7">
                  <c:v>8.7919463087248323E-2</c:v>
                </c:pt>
                <c:pt idx="8">
                  <c:v>0.11342281879194631</c:v>
                </c:pt>
                <c:pt idx="9">
                  <c:v>0.14026845637583893</c:v>
                </c:pt>
                <c:pt idx="10">
                  <c:v>0.17181208053691274</c:v>
                </c:pt>
                <c:pt idx="11">
                  <c:v>0.20805369127516779</c:v>
                </c:pt>
                <c:pt idx="12">
                  <c:v>0.24697986577181208</c:v>
                </c:pt>
                <c:pt idx="13">
                  <c:v>0.2859060402684564</c:v>
                </c:pt>
                <c:pt idx="14">
                  <c:v>0.32617449664429532</c:v>
                </c:pt>
                <c:pt idx="15">
                  <c:v>0.36644295302013424</c:v>
                </c:pt>
                <c:pt idx="16">
                  <c:v>0.40805369127516777</c:v>
                </c:pt>
                <c:pt idx="17">
                  <c:v>0.45302013422818793</c:v>
                </c:pt>
                <c:pt idx="18">
                  <c:v>0.49865771812080539</c:v>
                </c:pt>
                <c:pt idx="19">
                  <c:v>0.54832214765100673</c:v>
                </c:pt>
                <c:pt idx="20">
                  <c:v>0.59865771812080537</c:v>
                </c:pt>
                <c:pt idx="21">
                  <c:v>0.64899328859060401</c:v>
                </c:pt>
                <c:pt idx="22">
                  <c:v>0.70201342281879198</c:v>
                </c:pt>
                <c:pt idx="23">
                  <c:v>0.75637583892617455</c:v>
                </c:pt>
                <c:pt idx="24">
                  <c:v>0.81275167785234903</c:v>
                </c:pt>
                <c:pt idx="25">
                  <c:v>0.87114093959731542</c:v>
                </c:pt>
                <c:pt idx="26">
                  <c:v>0.93422818791946305</c:v>
                </c:pt>
                <c:pt idx="27">
                  <c:v>1</c:v>
                </c:pt>
              </c:numCache>
            </c:numRef>
          </c:yVal>
          <c:smooth val="0"/>
        </c:ser>
        <c:ser>
          <c:idx val="1"/>
          <c:order val="1"/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'Gini-Lorentz'!$J$1:$J$28</c:f>
              <c:numCache>
                <c:formatCode>General</c:formatCode>
                <c:ptCount val="28"/>
                <c:pt idx="0">
                  <c:v>0</c:v>
                </c:pt>
                <c:pt idx="1">
                  <c:v>7.6863950807071479E-2</c:v>
                </c:pt>
                <c:pt idx="2">
                  <c:v>0.15065334358186011</c:v>
                </c:pt>
                <c:pt idx="3">
                  <c:v>0.21752498078401231</c:v>
                </c:pt>
                <c:pt idx="4">
                  <c:v>0.2843966179861645</c:v>
                </c:pt>
                <c:pt idx="5">
                  <c:v>0.34511913912375097</c:v>
                </c:pt>
                <c:pt idx="6">
                  <c:v>0.40430438124519602</c:v>
                </c:pt>
                <c:pt idx="7">
                  <c:v>0.46195234435049959</c:v>
                </c:pt>
                <c:pt idx="8">
                  <c:v>0.5188316679477325</c:v>
                </c:pt>
                <c:pt idx="9">
                  <c:v>0.57417371252882399</c:v>
                </c:pt>
                <c:pt idx="10">
                  <c:v>0.62874711760184476</c:v>
                </c:pt>
                <c:pt idx="11">
                  <c:v>0.681783243658724</c:v>
                </c:pt>
                <c:pt idx="12">
                  <c:v>0.7248270561106841</c:v>
                </c:pt>
                <c:pt idx="13">
                  <c:v>0.76556495003843195</c:v>
                </c:pt>
                <c:pt idx="14">
                  <c:v>0.80245964642582623</c:v>
                </c:pt>
                <c:pt idx="15">
                  <c:v>0.83243658724058411</c:v>
                </c:pt>
                <c:pt idx="16">
                  <c:v>0.85933897002305915</c:v>
                </c:pt>
                <c:pt idx="17">
                  <c:v>0.88470407378939275</c:v>
                </c:pt>
                <c:pt idx="18">
                  <c:v>0.90930053804765565</c:v>
                </c:pt>
                <c:pt idx="19">
                  <c:v>0.93312836279784783</c:v>
                </c:pt>
                <c:pt idx="20">
                  <c:v>0.95157571099154492</c:v>
                </c:pt>
                <c:pt idx="21">
                  <c:v>0.9684857801691007</c:v>
                </c:pt>
                <c:pt idx="22">
                  <c:v>0.97924673328209066</c:v>
                </c:pt>
                <c:pt idx="23">
                  <c:v>0.98847040737893932</c:v>
                </c:pt>
                <c:pt idx="24">
                  <c:v>0.99308224442736359</c:v>
                </c:pt>
                <c:pt idx="25">
                  <c:v>0.99538816295157573</c:v>
                </c:pt>
                <c:pt idx="26">
                  <c:v>0.99769408147578786</c:v>
                </c:pt>
                <c:pt idx="27">
                  <c:v>1</c:v>
                </c:pt>
              </c:numCache>
            </c:numRef>
          </c:xVal>
          <c:yVal>
            <c:numRef>
              <c:f>'Gini-Lorentz'!$L$1:$L$28</c:f>
              <c:numCache>
                <c:formatCode>General</c:formatCode>
                <c:ptCount val="28"/>
                <c:pt idx="0">
                  <c:v>0</c:v>
                </c:pt>
                <c:pt idx="1">
                  <c:v>7.6863950807071479E-2</c:v>
                </c:pt>
                <c:pt idx="2">
                  <c:v>0.15065334358186011</c:v>
                </c:pt>
                <c:pt idx="3">
                  <c:v>0.21752498078401231</c:v>
                </c:pt>
                <c:pt idx="4">
                  <c:v>0.2843966179861645</c:v>
                </c:pt>
                <c:pt idx="5">
                  <c:v>0.34511913912375097</c:v>
                </c:pt>
                <c:pt idx="6">
                  <c:v>0.40430438124519602</c:v>
                </c:pt>
                <c:pt idx="7">
                  <c:v>0.46195234435049959</c:v>
                </c:pt>
                <c:pt idx="8">
                  <c:v>0.5188316679477325</c:v>
                </c:pt>
                <c:pt idx="9">
                  <c:v>0.57417371252882399</c:v>
                </c:pt>
                <c:pt idx="10">
                  <c:v>0.62874711760184476</c:v>
                </c:pt>
                <c:pt idx="11">
                  <c:v>0.681783243658724</c:v>
                </c:pt>
                <c:pt idx="12">
                  <c:v>0.7248270561106841</c:v>
                </c:pt>
                <c:pt idx="13">
                  <c:v>0.76556495003843195</c:v>
                </c:pt>
                <c:pt idx="14">
                  <c:v>0.80245964642582623</c:v>
                </c:pt>
                <c:pt idx="15">
                  <c:v>0.83243658724058411</c:v>
                </c:pt>
                <c:pt idx="16">
                  <c:v>0.85933897002305915</c:v>
                </c:pt>
                <c:pt idx="17">
                  <c:v>0.88470407378939275</c:v>
                </c:pt>
                <c:pt idx="18">
                  <c:v>0.90930053804765565</c:v>
                </c:pt>
                <c:pt idx="19">
                  <c:v>0.93312836279784783</c:v>
                </c:pt>
                <c:pt idx="20">
                  <c:v>0.95157571099154492</c:v>
                </c:pt>
                <c:pt idx="21">
                  <c:v>0.9684857801691007</c:v>
                </c:pt>
                <c:pt idx="22">
                  <c:v>0.97924673328209066</c:v>
                </c:pt>
                <c:pt idx="23">
                  <c:v>0.98847040737893932</c:v>
                </c:pt>
                <c:pt idx="24">
                  <c:v>0.99308224442736359</c:v>
                </c:pt>
                <c:pt idx="25">
                  <c:v>0.99538816295157573</c:v>
                </c:pt>
                <c:pt idx="26">
                  <c:v>0.99769408147578786</c:v>
                </c:pt>
                <c:pt idx="27">
                  <c:v>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591510576"/>
        <c:axId val="-1591510032"/>
      </c:scatterChart>
      <c:valAx>
        <c:axId val="-15915105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591510032"/>
        <c:crosses val="autoZero"/>
        <c:crossBetween val="midCat"/>
      </c:valAx>
      <c:valAx>
        <c:axId val="-15915100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59151057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'Gini-Lorentz'!$U$51</c:f>
              <c:strCache>
                <c:ptCount val="1"/>
                <c:pt idx="0">
                  <c:v>1990:Q1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'Gini-Lorentz'!$T$52:$T$56</c:f>
              <c:numCache>
                <c:formatCode>0.00</c:formatCode>
                <c:ptCount val="5"/>
                <c:pt idx="0">
                  <c:v>0</c:v>
                </c:pt>
                <c:pt idx="1">
                  <c:v>0.5</c:v>
                </c:pt>
                <c:pt idx="2">
                  <c:v>0.9</c:v>
                </c:pt>
                <c:pt idx="3">
                  <c:v>0.99</c:v>
                </c:pt>
                <c:pt idx="4">
                  <c:v>1</c:v>
                </c:pt>
              </c:numCache>
            </c:numRef>
          </c:xVal>
          <c:yVal>
            <c:numRef>
              <c:f>'Gini-Lorentz'!$U$52:$U$56</c:f>
              <c:numCache>
                <c:formatCode>0.00</c:formatCode>
                <c:ptCount val="5"/>
                <c:pt idx="0">
                  <c:v>0</c:v>
                </c:pt>
                <c:pt idx="1">
                  <c:v>3.6859741503111533E-2</c:v>
                </c:pt>
                <c:pt idx="2">
                  <c:v>0.39492580181905218</c:v>
                </c:pt>
                <c:pt idx="3">
                  <c:v>0.76543800861656297</c:v>
                </c:pt>
                <c:pt idx="4">
                  <c:v>1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'Gini-Lorentz'!$V$51</c:f>
              <c:strCache>
                <c:ptCount val="1"/>
                <c:pt idx="0">
                  <c:v>2000:Q1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'Gini-Lorentz'!$T$52:$T$56</c:f>
              <c:numCache>
                <c:formatCode>0.00</c:formatCode>
                <c:ptCount val="5"/>
                <c:pt idx="0">
                  <c:v>0</c:v>
                </c:pt>
                <c:pt idx="1">
                  <c:v>0.5</c:v>
                </c:pt>
                <c:pt idx="2">
                  <c:v>0.9</c:v>
                </c:pt>
                <c:pt idx="3">
                  <c:v>0.99</c:v>
                </c:pt>
                <c:pt idx="4">
                  <c:v>1</c:v>
                </c:pt>
              </c:numCache>
            </c:numRef>
          </c:xVal>
          <c:yVal>
            <c:numRef>
              <c:f>'Gini-Lorentz'!$V$52:$V$56</c:f>
              <c:numCache>
                <c:formatCode>General</c:formatCode>
                <c:ptCount val="5"/>
                <c:pt idx="0">
                  <c:v>0</c:v>
                </c:pt>
                <c:pt idx="1">
                  <c:v>3.345989558614143E-2</c:v>
                </c:pt>
                <c:pt idx="2">
                  <c:v>0.36639772187944941</c:v>
                </c:pt>
                <c:pt idx="3">
                  <c:v>0.7142857142857143</c:v>
                </c:pt>
                <c:pt idx="4">
                  <c:v>1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'Gini-Lorentz'!$W$51</c:f>
              <c:strCache>
                <c:ptCount val="1"/>
                <c:pt idx="0">
                  <c:v>2010:Q1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'Gini-Lorentz'!$T$52:$T$56</c:f>
              <c:numCache>
                <c:formatCode>0.00</c:formatCode>
                <c:ptCount val="5"/>
                <c:pt idx="0">
                  <c:v>0</c:v>
                </c:pt>
                <c:pt idx="1">
                  <c:v>0.5</c:v>
                </c:pt>
                <c:pt idx="2">
                  <c:v>0.9</c:v>
                </c:pt>
                <c:pt idx="3">
                  <c:v>0.99</c:v>
                </c:pt>
                <c:pt idx="4">
                  <c:v>1</c:v>
                </c:pt>
              </c:numCache>
            </c:numRef>
          </c:xVal>
          <c:yVal>
            <c:numRef>
              <c:f>'Gini-Lorentz'!$W$52:$W$56</c:f>
              <c:numCache>
                <c:formatCode>General</c:formatCode>
                <c:ptCount val="5"/>
                <c:pt idx="0">
                  <c:v>0</c:v>
                </c:pt>
                <c:pt idx="1">
                  <c:v>5.7094878253568437E-3</c:v>
                </c:pt>
                <c:pt idx="2">
                  <c:v>0.32258606213266167</c:v>
                </c:pt>
                <c:pt idx="3">
                  <c:v>0.71838790931989926</c:v>
                </c:pt>
                <c:pt idx="4">
                  <c:v>1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'Gini-Lorentz'!$X$51</c:f>
              <c:strCache>
                <c:ptCount val="1"/>
                <c:pt idx="0">
                  <c:v>2020:Q1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'Gini-Lorentz'!$T$52:$T$56</c:f>
              <c:numCache>
                <c:formatCode>0.00</c:formatCode>
                <c:ptCount val="5"/>
                <c:pt idx="0">
                  <c:v>0</c:v>
                </c:pt>
                <c:pt idx="1">
                  <c:v>0.5</c:v>
                </c:pt>
                <c:pt idx="2">
                  <c:v>0.9</c:v>
                </c:pt>
                <c:pt idx="3">
                  <c:v>0.99</c:v>
                </c:pt>
                <c:pt idx="4">
                  <c:v>1</c:v>
                </c:pt>
              </c:numCache>
            </c:numRef>
          </c:xVal>
          <c:yVal>
            <c:numRef>
              <c:f>'Gini-Lorentz'!$X$52:$X$56</c:f>
              <c:numCache>
                <c:formatCode>0.00</c:formatCode>
                <c:ptCount val="5"/>
                <c:pt idx="0">
                  <c:v>0</c:v>
                </c:pt>
                <c:pt idx="1">
                  <c:v>1.7910447761194031E-2</c:v>
                </c:pt>
                <c:pt idx="2">
                  <c:v>0.31718825228695235</c:v>
                </c:pt>
                <c:pt idx="3">
                  <c:v>0.70341839191141065</c:v>
                </c:pt>
                <c:pt idx="4">
                  <c:v>1</c:v>
                </c:pt>
              </c:numCache>
            </c:numRef>
          </c:yVal>
          <c:smooth val="0"/>
        </c:ser>
        <c:ser>
          <c:idx val="4"/>
          <c:order val="4"/>
          <c:tx>
            <c:strRef>
              <c:f>'Gini-Lorentz'!$Y$51</c:f>
              <c:strCache>
                <c:ptCount val="1"/>
                <c:pt idx="0">
                  <c:v>EGALITATE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'Gini-Lorentz'!$T$52:$T$56</c:f>
              <c:numCache>
                <c:formatCode>0.00</c:formatCode>
                <c:ptCount val="5"/>
                <c:pt idx="0">
                  <c:v>0</c:v>
                </c:pt>
                <c:pt idx="1">
                  <c:v>0.5</c:v>
                </c:pt>
                <c:pt idx="2">
                  <c:v>0.9</c:v>
                </c:pt>
                <c:pt idx="3">
                  <c:v>0.99</c:v>
                </c:pt>
                <c:pt idx="4">
                  <c:v>1</c:v>
                </c:pt>
              </c:numCache>
            </c:numRef>
          </c:xVal>
          <c:yVal>
            <c:numRef>
              <c:f>'Gini-Lorentz'!$Y$52:$Y$56</c:f>
              <c:numCache>
                <c:formatCode>0.00</c:formatCode>
                <c:ptCount val="5"/>
                <c:pt idx="0">
                  <c:v>0</c:v>
                </c:pt>
                <c:pt idx="1">
                  <c:v>0.5</c:v>
                </c:pt>
                <c:pt idx="2">
                  <c:v>0.9</c:v>
                </c:pt>
                <c:pt idx="3">
                  <c:v>0.99</c:v>
                </c:pt>
                <c:pt idx="4">
                  <c:v>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591507856"/>
        <c:axId val="-1591507312"/>
      </c:scatterChart>
      <c:valAx>
        <c:axId val="-1591507856"/>
        <c:scaling>
          <c:orientation val="minMax"/>
          <c:max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591507312"/>
        <c:crosses val="autoZero"/>
        <c:crossBetween val="midCat"/>
      </c:valAx>
      <c:valAx>
        <c:axId val="-1591507312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59150785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Evolutie pret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Kaldor!$H$46</c:f>
              <c:strCache>
                <c:ptCount val="1"/>
                <c:pt idx="0">
                  <c:v>p</c:v>
                </c:pt>
              </c:strCache>
            </c:strRef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Kaldor!$G$47:$G$60</c:f>
              <c:numCache>
                <c:formatCode>General</c:formatCode>
                <c:ptCount val="14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</c:numCache>
            </c:numRef>
          </c:xVal>
          <c:yVal>
            <c:numRef>
              <c:f>Kaldor!$H$47:$H$60</c:f>
              <c:numCache>
                <c:formatCode>0.00</c:formatCode>
                <c:ptCount val="14"/>
                <c:pt idx="0">
                  <c:v>5</c:v>
                </c:pt>
                <c:pt idx="1">
                  <c:v>22.2</c:v>
                </c:pt>
                <c:pt idx="2">
                  <c:v>9.1280000000000001</c:v>
                </c:pt>
                <c:pt idx="3">
                  <c:v>19.062719999999999</c:v>
                </c:pt>
                <c:pt idx="4">
                  <c:v>11.512332800000001</c:v>
                </c:pt>
                <c:pt idx="5">
                  <c:v>17.250627072</c:v>
                </c:pt>
                <c:pt idx="6">
                  <c:v>12.88952342528</c:v>
                </c:pt>
                <c:pt idx="7">
                  <c:v>16.203962196787202</c:v>
                </c:pt>
                <c:pt idx="8">
                  <c:v>13.684988730441725</c:v>
                </c:pt>
                <c:pt idx="9">
                  <c:v>15.599408564864289</c:v>
                </c:pt>
                <c:pt idx="10">
                  <c:v>14.14444949070314</c:v>
                </c:pt>
                <c:pt idx="11">
                  <c:v>15.250218387065614</c:v>
                </c:pt>
                <c:pt idx="12">
                  <c:v>14.409834025830133</c:v>
                </c:pt>
                <c:pt idx="13">
                  <c:v>15.048526140369098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Kaldor!$I$46</c:f>
              <c:strCache>
                <c:ptCount val="1"/>
                <c:pt idx="0">
                  <c:v>pe</c:v>
                </c:pt>
              </c:strCache>
            </c:strRef>
          </c:tx>
          <c:spPr>
            <a:ln w="19050" cap="rnd">
              <a:solidFill>
                <a:srgbClr val="7030A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Kaldor!$G$47:$G$60</c:f>
              <c:numCache>
                <c:formatCode>General</c:formatCode>
                <c:ptCount val="14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</c:numCache>
            </c:numRef>
          </c:xVal>
          <c:yVal>
            <c:numRef>
              <c:f>Kaldor!$I$47:$I$60</c:f>
              <c:numCache>
                <c:formatCode>General</c:formatCode>
                <c:ptCount val="14"/>
                <c:pt idx="0">
                  <c:v>14.772727272727273</c:v>
                </c:pt>
                <c:pt idx="1">
                  <c:v>14.772727272727273</c:v>
                </c:pt>
                <c:pt idx="2">
                  <c:v>14.772727272727273</c:v>
                </c:pt>
                <c:pt idx="3">
                  <c:v>14.772727272727273</c:v>
                </c:pt>
                <c:pt idx="4">
                  <c:v>14.772727272727273</c:v>
                </c:pt>
                <c:pt idx="5">
                  <c:v>14.772727272727273</c:v>
                </c:pt>
                <c:pt idx="6">
                  <c:v>14.772727272727273</c:v>
                </c:pt>
                <c:pt idx="7">
                  <c:v>14.772727272727273</c:v>
                </c:pt>
                <c:pt idx="8">
                  <c:v>14.772727272727273</c:v>
                </c:pt>
                <c:pt idx="9">
                  <c:v>14.772727272727273</c:v>
                </c:pt>
                <c:pt idx="10">
                  <c:v>14.772727272727273</c:v>
                </c:pt>
                <c:pt idx="11">
                  <c:v>14.772727272727273</c:v>
                </c:pt>
                <c:pt idx="12">
                  <c:v>14.772727272727273</c:v>
                </c:pt>
                <c:pt idx="13">
                  <c:v>14.772727272727273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591517728"/>
        <c:axId val="-1591516640"/>
      </c:scatterChart>
      <c:valAx>
        <c:axId val="-15915177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timp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591516640"/>
        <c:crosses val="autoZero"/>
        <c:crossBetween val="midCat"/>
      </c:valAx>
      <c:valAx>
        <c:axId val="-1591516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Preturi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59151772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Kaldor1!$G$10</c:f>
              <c:strCache>
                <c:ptCount val="1"/>
                <c:pt idx="0">
                  <c:v>D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Kaldor1!$F$11:$F$41</c:f>
              <c:numCache>
                <c:formatCode>General</c:formatCode>
                <c:ptCount val="31"/>
                <c:pt idx="0">
                  <c:v>0</c:v>
                </c:pt>
                <c:pt idx="1">
                  <c:v>28.571428571428573</c:v>
                </c:pt>
                <c:pt idx="2">
                  <c:v>3.7280701754385972</c:v>
                </c:pt>
                <c:pt idx="3">
                  <c:v>17.023445463812436</c:v>
                </c:pt>
                <c:pt idx="4" formatCode="0.00">
                  <c:v>5</c:v>
                </c:pt>
                <c:pt idx="5" formatCode="0.00">
                  <c:v>5</c:v>
                </c:pt>
                <c:pt idx="6" formatCode="0.00">
                  <c:v>27.466666666666665</c:v>
                </c:pt>
                <c:pt idx="7" formatCode="0.00">
                  <c:v>27.466666666666665</c:v>
                </c:pt>
                <c:pt idx="8" formatCode="0.00">
                  <c:v>7.9527619047619069</c:v>
                </c:pt>
                <c:pt idx="9" formatCode="0.00">
                  <c:v>7.9527619047619069</c:v>
                </c:pt>
                <c:pt idx="10" formatCode="0.00">
                  <c:v>24.901982040816325</c:v>
                </c:pt>
                <c:pt idx="11" formatCode="0.00">
                  <c:v>24.901982040816325</c:v>
                </c:pt>
                <c:pt idx="12" formatCode="0.00">
                  <c:v>10.180373694071916</c:v>
                </c:pt>
                <c:pt idx="13" formatCode="0.00">
                  <c:v>10.180373694071916</c:v>
                </c:pt>
                <c:pt idx="14" formatCode="0.00">
                  <c:v>22.967142086672776</c:v>
                </c:pt>
                <c:pt idx="15" formatCode="0.00">
                  <c:v>22.967142086672776</c:v>
                </c:pt>
                <c:pt idx="16" formatCode="0.00">
                  <c:v>11.860920397099456</c:v>
                </c:pt>
                <c:pt idx="17" formatCode="0.00">
                  <c:v>11.860920397099456</c:v>
                </c:pt>
                <c:pt idx="18" formatCode="0.00">
                  <c:v>21.507467236043144</c:v>
                </c:pt>
                <c:pt idx="19" formatCode="0.00">
                  <c:v>21.507467236043144</c:v>
                </c:pt>
                <c:pt idx="20" formatCode="0.00">
                  <c:v>13.128752267360621</c:v>
                </c:pt>
                <c:pt idx="21" formatCode="0.00">
                  <c:v>13.128752267360621</c:v>
                </c:pt>
                <c:pt idx="22" formatCode="0.00">
                  <c:v>20.406264697302017</c:v>
                </c:pt>
                <c:pt idx="23" formatCode="0.00">
                  <c:v>20.406264697302017</c:v>
                </c:pt>
                <c:pt idx="24" formatCode="0.00">
                  <c:v>14.085225329581487</c:v>
                </c:pt>
                <c:pt idx="25" formatCode="0.00">
                  <c:v>14.085225329581487</c:v>
                </c:pt>
                <c:pt idx="26" formatCode="0.00">
                  <c:v>19.575499523258749</c:v>
                </c:pt>
                <c:pt idx="27" formatCode="0.00">
                  <c:v>19.575499523258749</c:v>
                </c:pt>
                <c:pt idx="28" formatCode="0.00">
                  <c:v>14.806804223607639</c:v>
                </c:pt>
                <c:pt idx="29" formatCode="0.00">
                  <c:v>14.806804223607639</c:v>
                </c:pt>
                <c:pt idx="30" formatCode="0.00">
                  <c:v>18.948756712447462</c:v>
                </c:pt>
              </c:numCache>
            </c:numRef>
          </c:xVal>
          <c:yVal>
            <c:numRef>
              <c:f>Kaldor1!$G$11:$G$41</c:f>
              <c:numCache>
                <c:formatCode>General</c:formatCode>
                <c:ptCount val="31"/>
                <c:pt idx="0">
                  <c:v>12</c:v>
                </c:pt>
                <c:pt idx="1">
                  <c:v>0</c:v>
                </c:pt>
                <c:pt idx="2">
                  <c:v>10.434210526315789</c:v>
                </c:pt>
                <c:pt idx="3">
                  <c:v>4.8501529051987768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Kaldor1!$H$10</c:f>
              <c:strCache>
                <c:ptCount val="1"/>
                <c:pt idx="0">
                  <c:v>S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Kaldor1!$F$11:$F$41</c:f>
              <c:numCache>
                <c:formatCode>General</c:formatCode>
                <c:ptCount val="31"/>
                <c:pt idx="0">
                  <c:v>0</c:v>
                </c:pt>
                <c:pt idx="1">
                  <c:v>28.571428571428573</c:v>
                </c:pt>
                <c:pt idx="2">
                  <c:v>3.7280701754385972</c:v>
                </c:pt>
                <c:pt idx="3">
                  <c:v>17.023445463812436</c:v>
                </c:pt>
                <c:pt idx="4" formatCode="0.00">
                  <c:v>5</c:v>
                </c:pt>
                <c:pt idx="5" formatCode="0.00">
                  <c:v>5</c:v>
                </c:pt>
                <c:pt idx="6" formatCode="0.00">
                  <c:v>27.466666666666665</c:v>
                </c:pt>
                <c:pt idx="7" formatCode="0.00">
                  <c:v>27.466666666666665</c:v>
                </c:pt>
                <c:pt idx="8" formatCode="0.00">
                  <c:v>7.9527619047619069</c:v>
                </c:pt>
                <c:pt idx="9" formatCode="0.00">
                  <c:v>7.9527619047619069</c:v>
                </c:pt>
                <c:pt idx="10" formatCode="0.00">
                  <c:v>24.901982040816325</c:v>
                </c:pt>
                <c:pt idx="11" formatCode="0.00">
                  <c:v>24.901982040816325</c:v>
                </c:pt>
                <c:pt idx="12" formatCode="0.00">
                  <c:v>10.180373694071916</c:v>
                </c:pt>
                <c:pt idx="13" formatCode="0.00">
                  <c:v>10.180373694071916</c:v>
                </c:pt>
                <c:pt idx="14" formatCode="0.00">
                  <c:v>22.967142086672776</c:v>
                </c:pt>
                <c:pt idx="15" formatCode="0.00">
                  <c:v>22.967142086672776</c:v>
                </c:pt>
                <c:pt idx="16" formatCode="0.00">
                  <c:v>11.860920397099456</c:v>
                </c:pt>
                <c:pt idx="17" formatCode="0.00">
                  <c:v>11.860920397099456</c:v>
                </c:pt>
                <c:pt idx="18" formatCode="0.00">
                  <c:v>21.507467236043144</c:v>
                </c:pt>
                <c:pt idx="19" formatCode="0.00">
                  <c:v>21.507467236043144</c:v>
                </c:pt>
                <c:pt idx="20" formatCode="0.00">
                  <c:v>13.128752267360621</c:v>
                </c:pt>
                <c:pt idx="21" formatCode="0.00">
                  <c:v>13.128752267360621</c:v>
                </c:pt>
                <c:pt idx="22" formatCode="0.00">
                  <c:v>20.406264697302017</c:v>
                </c:pt>
                <c:pt idx="23" formatCode="0.00">
                  <c:v>20.406264697302017</c:v>
                </c:pt>
                <c:pt idx="24" formatCode="0.00">
                  <c:v>14.085225329581487</c:v>
                </c:pt>
                <c:pt idx="25" formatCode="0.00">
                  <c:v>14.085225329581487</c:v>
                </c:pt>
                <c:pt idx="26" formatCode="0.00">
                  <c:v>19.575499523258749</c:v>
                </c:pt>
                <c:pt idx="27" formatCode="0.00">
                  <c:v>19.575499523258749</c:v>
                </c:pt>
                <c:pt idx="28" formatCode="0.00">
                  <c:v>14.806804223607639</c:v>
                </c:pt>
                <c:pt idx="29" formatCode="0.00">
                  <c:v>14.806804223607639</c:v>
                </c:pt>
                <c:pt idx="30" formatCode="0.00">
                  <c:v>18.948756712447462</c:v>
                </c:pt>
              </c:numCache>
            </c:numRef>
          </c:xVal>
          <c:yVal>
            <c:numRef>
              <c:f>Kaldor1!$H$11:$H$41</c:f>
              <c:numCache>
                <c:formatCode>General</c:formatCode>
                <c:ptCount val="31"/>
                <c:pt idx="0">
                  <c:v>-1.3600000000000003</c:v>
                </c:pt>
                <c:pt idx="1">
                  <c:v>9.0628571428571441</c:v>
                </c:pt>
                <c:pt idx="2">
                  <c:v>0</c:v>
                </c:pt>
                <c:pt idx="3">
                  <c:v>4.8501529051987768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Kaldor1!$I$10</c:f>
              <c:strCache>
                <c:ptCount val="1"/>
              </c:strCache>
            </c:strRef>
          </c:tx>
          <c:spPr>
            <a:ln w="19050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Kaldor1!$F$11:$F$41</c:f>
              <c:numCache>
                <c:formatCode>General</c:formatCode>
                <c:ptCount val="31"/>
                <c:pt idx="0">
                  <c:v>0</c:v>
                </c:pt>
                <c:pt idx="1">
                  <c:v>28.571428571428573</c:v>
                </c:pt>
                <c:pt idx="2">
                  <c:v>3.7280701754385972</c:v>
                </c:pt>
                <c:pt idx="3">
                  <c:v>17.023445463812436</c:v>
                </c:pt>
                <c:pt idx="4" formatCode="0.00">
                  <c:v>5</c:v>
                </c:pt>
                <c:pt idx="5" formatCode="0.00">
                  <c:v>5</c:v>
                </c:pt>
                <c:pt idx="6" formatCode="0.00">
                  <c:v>27.466666666666665</c:v>
                </c:pt>
                <c:pt idx="7" formatCode="0.00">
                  <c:v>27.466666666666665</c:v>
                </c:pt>
                <c:pt idx="8" formatCode="0.00">
                  <c:v>7.9527619047619069</c:v>
                </c:pt>
                <c:pt idx="9" formatCode="0.00">
                  <c:v>7.9527619047619069</c:v>
                </c:pt>
                <c:pt idx="10" formatCode="0.00">
                  <c:v>24.901982040816325</c:v>
                </c:pt>
                <c:pt idx="11" formatCode="0.00">
                  <c:v>24.901982040816325</c:v>
                </c:pt>
                <c:pt idx="12" formatCode="0.00">
                  <c:v>10.180373694071916</c:v>
                </c:pt>
                <c:pt idx="13" formatCode="0.00">
                  <c:v>10.180373694071916</c:v>
                </c:pt>
                <c:pt idx="14" formatCode="0.00">
                  <c:v>22.967142086672776</c:v>
                </c:pt>
                <c:pt idx="15" formatCode="0.00">
                  <c:v>22.967142086672776</c:v>
                </c:pt>
                <c:pt idx="16" formatCode="0.00">
                  <c:v>11.860920397099456</c:v>
                </c:pt>
                <c:pt idx="17" formatCode="0.00">
                  <c:v>11.860920397099456</c:v>
                </c:pt>
                <c:pt idx="18" formatCode="0.00">
                  <c:v>21.507467236043144</c:v>
                </c:pt>
                <c:pt idx="19" formatCode="0.00">
                  <c:v>21.507467236043144</c:v>
                </c:pt>
                <c:pt idx="20" formatCode="0.00">
                  <c:v>13.128752267360621</c:v>
                </c:pt>
                <c:pt idx="21" formatCode="0.00">
                  <c:v>13.128752267360621</c:v>
                </c:pt>
                <c:pt idx="22" formatCode="0.00">
                  <c:v>20.406264697302017</c:v>
                </c:pt>
                <c:pt idx="23" formatCode="0.00">
                  <c:v>20.406264697302017</c:v>
                </c:pt>
                <c:pt idx="24" formatCode="0.00">
                  <c:v>14.085225329581487</c:v>
                </c:pt>
                <c:pt idx="25" formatCode="0.00">
                  <c:v>14.085225329581487</c:v>
                </c:pt>
                <c:pt idx="26" formatCode="0.00">
                  <c:v>19.575499523258749</c:v>
                </c:pt>
                <c:pt idx="27" formatCode="0.00">
                  <c:v>19.575499523258749</c:v>
                </c:pt>
                <c:pt idx="28" formatCode="0.00">
                  <c:v>14.806804223607639</c:v>
                </c:pt>
                <c:pt idx="29" formatCode="0.00">
                  <c:v>14.806804223607639</c:v>
                </c:pt>
                <c:pt idx="30" formatCode="0.00">
                  <c:v>18.948756712447462</c:v>
                </c:pt>
              </c:numCache>
            </c:numRef>
          </c:xVal>
          <c:yVal>
            <c:numRef>
              <c:f>Kaldor1!$I$11:$I$41</c:f>
              <c:numCache>
                <c:formatCode>General</c:formatCode>
                <c:ptCount val="31"/>
                <c:pt idx="4" formatCode="0.00">
                  <c:v>0</c:v>
                </c:pt>
                <c:pt idx="5" formatCode="0.00">
                  <c:v>0.46399999999999975</c:v>
                </c:pt>
                <c:pt idx="6" formatCode="0.00">
                  <c:v>0.46399999999999975</c:v>
                </c:pt>
                <c:pt idx="7" formatCode="0.00">
                  <c:v>8.6598399999999991</c:v>
                </c:pt>
                <c:pt idx="8" formatCode="0.00">
                  <c:v>8.6598399999999991</c:v>
                </c:pt>
                <c:pt idx="9" formatCode="0.00">
                  <c:v>1.5411675428571434</c:v>
                </c:pt>
                <c:pt idx="10" formatCode="0.00">
                  <c:v>1.5411675428571434</c:v>
                </c:pt>
                <c:pt idx="11" formatCode="0.00">
                  <c:v>7.7242430484897957</c:v>
                </c:pt>
                <c:pt idx="12" formatCode="0.00">
                  <c:v>7.7242430484897957</c:v>
                </c:pt>
                <c:pt idx="13" formatCode="0.00">
                  <c:v>2.3538003235974347</c:v>
                </c:pt>
                <c:pt idx="14" formatCode="0.00">
                  <c:v>2.3538003235974347</c:v>
                </c:pt>
                <c:pt idx="15" formatCode="0.00">
                  <c:v>7.0184134332182291</c:v>
                </c:pt>
                <c:pt idx="16" formatCode="0.00">
                  <c:v>7.0184134332182291</c:v>
                </c:pt>
                <c:pt idx="17" formatCode="0.00">
                  <c:v>2.9668637608618811</c:v>
                </c:pt>
                <c:pt idx="18" formatCode="0.00">
                  <c:v>2.9668637608618811</c:v>
                </c:pt>
                <c:pt idx="19" formatCode="0.00">
                  <c:v>6.4859240477085391</c:v>
                </c:pt>
                <c:pt idx="20" formatCode="0.00">
                  <c:v>6.4859240477085391</c:v>
                </c:pt>
                <c:pt idx="21" formatCode="0.00">
                  <c:v>3.4293688271331542</c:v>
                </c:pt>
                <c:pt idx="22" formatCode="0.00">
                  <c:v>3.4293688271331542</c:v>
                </c:pt>
                <c:pt idx="23" formatCode="0.00">
                  <c:v>6.0842053615757754</c:v>
                </c:pt>
                <c:pt idx="24" formatCode="0.00">
                  <c:v>6.0842053615757754</c:v>
                </c:pt>
                <c:pt idx="25" formatCode="0.00">
                  <c:v>3.7782902002313259</c:v>
                </c:pt>
                <c:pt idx="26" formatCode="0.00">
                  <c:v>3.7782902002313259</c:v>
                </c:pt>
                <c:pt idx="27" formatCode="0.00">
                  <c:v>5.7811422260847918</c:v>
                </c:pt>
                <c:pt idx="28" formatCode="0.00">
                  <c:v>5.7811422260847918</c:v>
                </c:pt>
                <c:pt idx="29" formatCode="0.00">
                  <c:v>4.0415221807720663</c:v>
                </c:pt>
                <c:pt idx="30" formatCode="0.00">
                  <c:v>4.0415221807720663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591513920"/>
        <c:axId val="-1591523168"/>
      </c:scatterChart>
      <c:valAx>
        <c:axId val="-15915139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591523168"/>
        <c:crosses val="autoZero"/>
        <c:crossBetween val="midCat"/>
      </c:valAx>
      <c:valAx>
        <c:axId val="-1591523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59151392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Kaldor1!$H$46</c:f>
              <c:strCache>
                <c:ptCount val="1"/>
                <c:pt idx="0">
                  <c:v>p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Kaldor1!$G$47:$G$60</c:f>
              <c:numCache>
                <c:formatCode>General</c:formatCode>
                <c:ptCount val="14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</c:numCache>
            </c:numRef>
          </c:xVal>
          <c:yVal>
            <c:numRef>
              <c:f>Kaldor1!$H$47:$H$60</c:f>
              <c:numCache>
                <c:formatCode>0.00</c:formatCode>
                <c:ptCount val="14"/>
                <c:pt idx="0">
                  <c:v>5</c:v>
                </c:pt>
                <c:pt idx="1">
                  <c:v>27.466666666666665</c:v>
                </c:pt>
                <c:pt idx="2">
                  <c:v>7.9527619047619069</c:v>
                </c:pt>
                <c:pt idx="3">
                  <c:v>24.901982040816325</c:v>
                </c:pt>
                <c:pt idx="4">
                  <c:v>10.180373694071916</c:v>
                </c:pt>
                <c:pt idx="5">
                  <c:v>22.967142086672776</c:v>
                </c:pt>
                <c:pt idx="6">
                  <c:v>11.860920397099456</c:v>
                </c:pt>
                <c:pt idx="7">
                  <c:v>21.507467236043144</c:v>
                </c:pt>
                <c:pt idx="8">
                  <c:v>13.128752267360621</c:v>
                </c:pt>
                <c:pt idx="9">
                  <c:v>20.406264697302017</c:v>
                </c:pt>
                <c:pt idx="10">
                  <c:v>14.085225329581487</c:v>
                </c:pt>
                <c:pt idx="11">
                  <c:v>19.575499523258749</c:v>
                </c:pt>
                <c:pt idx="12">
                  <c:v>14.806804223607639</c:v>
                </c:pt>
                <c:pt idx="13">
                  <c:v>18.948756712447462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Kaldor1!$I$46</c:f>
              <c:strCache>
                <c:ptCount val="1"/>
                <c:pt idx="0">
                  <c:v>pe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Kaldor1!$G$47:$G$60</c:f>
              <c:numCache>
                <c:formatCode>General</c:formatCode>
                <c:ptCount val="14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</c:numCache>
            </c:numRef>
          </c:xVal>
          <c:yVal>
            <c:numRef>
              <c:f>Kaldor1!$I$47:$I$60</c:f>
              <c:numCache>
                <c:formatCode>General</c:formatCode>
                <c:ptCount val="14"/>
                <c:pt idx="0">
                  <c:v>17.023445463812436</c:v>
                </c:pt>
                <c:pt idx="1">
                  <c:v>17.023445463812436</c:v>
                </c:pt>
                <c:pt idx="2">
                  <c:v>17.023445463812436</c:v>
                </c:pt>
                <c:pt idx="3">
                  <c:v>17.023445463812436</c:v>
                </c:pt>
                <c:pt idx="4">
                  <c:v>17.023445463812436</c:v>
                </c:pt>
                <c:pt idx="5">
                  <c:v>17.023445463812436</c:v>
                </c:pt>
                <c:pt idx="6">
                  <c:v>17.023445463812436</c:v>
                </c:pt>
                <c:pt idx="7">
                  <c:v>17.023445463812436</c:v>
                </c:pt>
                <c:pt idx="8">
                  <c:v>17.023445463812436</c:v>
                </c:pt>
                <c:pt idx="9">
                  <c:v>17.023445463812436</c:v>
                </c:pt>
                <c:pt idx="10">
                  <c:v>17.023445463812436</c:v>
                </c:pt>
                <c:pt idx="11">
                  <c:v>17.023445463812436</c:v>
                </c:pt>
                <c:pt idx="12">
                  <c:v>17.023445463812436</c:v>
                </c:pt>
                <c:pt idx="13">
                  <c:v>17.023445463812436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591513376"/>
        <c:axId val="-1591528064"/>
      </c:scatterChart>
      <c:valAx>
        <c:axId val="-15915133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591528064"/>
        <c:crosses val="autoZero"/>
        <c:crossBetween val="midCat"/>
      </c:valAx>
      <c:valAx>
        <c:axId val="-15915280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59151337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Kaldor2!$H$10</c:f>
              <c:strCache>
                <c:ptCount val="1"/>
                <c:pt idx="0">
                  <c:v>p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Kaldor2!$G$11:$G$39</c:f>
              <c:numCache>
                <c:formatCode>General</c:formatCode>
                <c:ptCount val="2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</c:numCache>
            </c:numRef>
          </c:xVal>
          <c:yVal>
            <c:numRef>
              <c:f>Kaldor2!$H$11:$H$39</c:f>
              <c:numCache>
                <c:formatCode>General</c:formatCode>
                <c:ptCount val="29"/>
                <c:pt idx="0">
                  <c:v>147</c:v>
                </c:pt>
                <c:pt idx="1">
                  <c:v>152</c:v>
                </c:pt>
                <c:pt idx="2">
                  <c:v>178.58965517241379</c:v>
                </c:pt>
                <c:pt idx="3">
                  <c:v>160.85465160523188</c:v>
                </c:pt>
                <c:pt idx="4">
                  <c:v>179.47348968961415</c:v>
                </c:pt>
                <c:pt idx="5">
                  <c:v>162.2365237844885</c:v>
                </c:pt>
                <c:pt idx="6">
                  <c:v>178.69337595423752</c:v>
                </c:pt>
                <c:pt idx="7">
                  <c:v>163.10367756426643</c:v>
                </c:pt>
                <c:pt idx="8">
                  <c:v>177.90099067263034</c:v>
                </c:pt>
                <c:pt idx="9">
                  <c:v>163.86275208034968</c:v>
                </c:pt>
                <c:pt idx="10">
                  <c:v>177.18252002801074</c:v>
                </c:pt>
                <c:pt idx="11">
                  <c:v>164.5448498797324</c:v>
                </c:pt>
                <c:pt idx="12">
                  <c:v>176.5354472848075</c:v>
                </c:pt>
                <c:pt idx="13">
                  <c:v>165.15881403749313</c:v>
                </c:pt>
                <c:pt idx="14">
                  <c:v>175.95292587042843</c:v>
                </c:pt>
                <c:pt idx="15">
                  <c:v>165.71150972252715</c:v>
                </c:pt>
                <c:pt idx="16">
                  <c:v>175.42853041854519</c:v>
                </c:pt>
                <c:pt idx="17">
                  <c:v>166.2090544124334</c:v>
                </c:pt>
                <c:pt idx="18">
                  <c:v>174.95646173607406</c:v>
                </c:pt>
                <c:pt idx="19">
                  <c:v>166.656951569152</c:v>
                </c:pt>
                <c:pt idx="20">
                  <c:v>174.53149844586963</c:v>
                </c:pt>
                <c:pt idx="21">
                  <c:v>167.06015528651804</c:v>
                </c:pt>
                <c:pt idx="22">
                  <c:v>174.1489401371476</c:v>
                </c:pt>
                <c:pt idx="23">
                  <c:v>167.4231253021652</c:v>
                </c:pt>
                <c:pt idx="24">
                  <c:v>173.80455542703004</c:v>
                </c:pt>
                <c:pt idx="25">
                  <c:v>167.74987633792995</c:v>
                </c:pt>
                <c:pt idx="26">
                  <c:v>173.49453516121582</c:v>
                </c:pt>
                <c:pt idx="27">
                  <c:v>168.04402250640544</c:v>
                </c:pt>
                <c:pt idx="28">
                  <c:v>173.21545028203366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Kaldor2!$I$10</c:f>
              <c:strCache>
                <c:ptCount val="1"/>
                <c:pt idx="0">
                  <c:v>pe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Kaldor2!$G$11:$G$39</c:f>
              <c:numCache>
                <c:formatCode>General</c:formatCode>
                <c:ptCount val="2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</c:numCache>
            </c:numRef>
          </c:xVal>
          <c:yVal>
            <c:numRef>
              <c:f>Kaldor2!$I$11:$I$39</c:f>
              <c:numCache>
                <c:formatCode>General</c:formatCode>
                <c:ptCount val="29"/>
                <c:pt idx="0">
                  <c:v>170.69767441860466</c:v>
                </c:pt>
                <c:pt idx="1">
                  <c:v>170.69767441860466</c:v>
                </c:pt>
                <c:pt idx="2">
                  <c:v>170.69767441860466</c:v>
                </c:pt>
                <c:pt idx="3">
                  <c:v>170.69767441860466</c:v>
                </c:pt>
                <c:pt idx="4">
                  <c:v>170.69767441860466</c:v>
                </c:pt>
                <c:pt idx="5">
                  <c:v>170.69767441860466</c:v>
                </c:pt>
                <c:pt idx="6">
                  <c:v>170.69767441860466</c:v>
                </c:pt>
                <c:pt idx="7">
                  <c:v>170.69767441860466</c:v>
                </c:pt>
                <c:pt idx="8">
                  <c:v>170.69767441860466</c:v>
                </c:pt>
                <c:pt idx="9">
                  <c:v>170.69767441860466</c:v>
                </c:pt>
                <c:pt idx="10">
                  <c:v>170.69767441860466</c:v>
                </c:pt>
                <c:pt idx="11">
                  <c:v>170.69767441860466</c:v>
                </c:pt>
                <c:pt idx="12">
                  <c:v>170.69767441860466</c:v>
                </c:pt>
                <c:pt idx="13">
                  <c:v>170.69767441860466</c:v>
                </c:pt>
                <c:pt idx="14">
                  <c:v>170.69767441860466</c:v>
                </c:pt>
                <c:pt idx="15">
                  <c:v>170.69767441860466</c:v>
                </c:pt>
                <c:pt idx="16">
                  <c:v>170.69767441860466</c:v>
                </c:pt>
                <c:pt idx="17">
                  <c:v>170.69767441860466</c:v>
                </c:pt>
                <c:pt idx="18">
                  <c:v>170.69767441860466</c:v>
                </c:pt>
                <c:pt idx="19">
                  <c:v>170.69767441860466</c:v>
                </c:pt>
                <c:pt idx="20">
                  <c:v>170.69767441860466</c:v>
                </c:pt>
                <c:pt idx="21">
                  <c:v>170.69767441860466</c:v>
                </c:pt>
                <c:pt idx="22">
                  <c:v>170.69767441860466</c:v>
                </c:pt>
                <c:pt idx="23">
                  <c:v>170.69767441860466</c:v>
                </c:pt>
                <c:pt idx="24">
                  <c:v>170.69767441860466</c:v>
                </c:pt>
                <c:pt idx="25">
                  <c:v>170.69767441860466</c:v>
                </c:pt>
                <c:pt idx="26">
                  <c:v>170.69767441860466</c:v>
                </c:pt>
                <c:pt idx="27">
                  <c:v>170.69767441860466</c:v>
                </c:pt>
                <c:pt idx="28">
                  <c:v>170.69767441860466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591521536"/>
        <c:axId val="-1591496976"/>
      </c:scatterChart>
      <c:valAx>
        <c:axId val="-15915215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591496976"/>
        <c:crosses val="autoZero"/>
        <c:crossBetween val="midCat"/>
      </c:valAx>
      <c:valAx>
        <c:axId val="-15914969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59152153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0025371828521436E-2"/>
          <c:y val="7.407407407407407E-2"/>
          <c:w val="0.90286351706036749"/>
          <c:h val="0.8416746864975212"/>
        </c:manualLayout>
      </c:layout>
      <c:scatterChart>
        <c:scatterStyle val="lineMarker"/>
        <c:varyColors val="0"/>
        <c:ser>
          <c:idx val="0"/>
          <c:order val="0"/>
          <c:tx>
            <c:strRef>
              <c:f>Kaldor2!$K$10</c:f>
              <c:strCache>
                <c:ptCount val="1"/>
                <c:pt idx="0">
                  <c:v>D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Kaldor2!$J$11:$J$39</c:f>
              <c:numCache>
                <c:formatCode>General</c:formatCode>
                <c:ptCount val="2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</c:numCache>
            </c:numRef>
          </c:xVal>
          <c:yVal>
            <c:numRef>
              <c:f>Kaldor2!$K$11:$K$39</c:f>
              <c:numCache>
                <c:formatCode>General</c:formatCode>
                <c:ptCount val="29"/>
                <c:pt idx="0">
                  <c:v>151.85</c:v>
                </c:pt>
                <c:pt idx="1">
                  <c:v>144.6</c:v>
                </c:pt>
                <c:pt idx="2">
                  <c:v>106.04500000000002</c:v>
                </c:pt>
                <c:pt idx="3">
                  <c:v>131.76075517241378</c:v>
                </c:pt>
                <c:pt idx="4">
                  <c:v>104.76343995005948</c:v>
                </c:pt>
                <c:pt idx="5">
                  <c:v>129.7570405124917</c:v>
                </c:pt>
                <c:pt idx="6">
                  <c:v>105.89460486635562</c:v>
                </c:pt>
                <c:pt idx="7">
                  <c:v>128.49966753181369</c:v>
                </c:pt>
                <c:pt idx="8">
                  <c:v>107.04356352468602</c:v>
                </c:pt>
                <c:pt idx="9">
                  <c:v>127.39900948349296</c:v>
                </c:pt>
                <c:pt idx="10">
                  <c:v>108.08534595938443</c:v>
                </c:pt>
                <c:pt idx="11">
                  <c:v>126.40996767438804</c:v>
                </c:pt>
                <c:pt idx="12">
                  <c:v>109.02360143702913</c:v>
                </c:pt>
                <c:pt idx="13">
                  <c:v>125.51971964563498</c:v>
                </c:pt>
                <c:pt idx="14">
                  <c:v>109.86825748787879</c:v>
                </c:pt>
                <c:pt idx="15">
                  <c:v>124.71831090233565</c:v>
                </c:pt>
                <c:pt idx="16">
                  <c:v>110.62863089310949</c:v>
                </c:pt>
                <c:pt idx="17">
                  <c:v>123.99687110197158</c:v>
                </c:pt>
                <c:pt idx="18">
                  <c:v>111.31313048269263</c:v>
                </c:pt>
                <c:pt idx="19">
                  <c:v>123.3474202247296</c:v>
                </c:pt>
                <c:pt idx="20">
                  <c:v>111.92932725348905</c:v>
                </c:pt>
                <c:pt idx="21">
                  <c:v>122.76277483454885</c:v>
                </c:pt>
                <c:pt idx="22">
                  <c:v>112.48403680113597</c:v>
                </c:pt>
                <c:pt idx="23">
                  <c:v>122.23646831186045</c:v>
                </c:pt>
                <c:pt idx="24">
                  <c:v>112.98339463080646</c:v>
                </c:pt>
                <c:pt idx="25">
                  <c:v>121.76267931000157</c:v>
                </c:pt>
                <c:pt idx="26">
                  <c:v>113.43292401623705</c:v>
                </c:pt>
                <c:pt idx="27">
                  <c:v>121.33616736571213</c:v>
                </c:pt>
                <c:pt idx="28">
                  <c:v>113.83759709105121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Kaldor2!$L$10</c:f>
              <c:strCache>
                <c:ptCount val="1"/>
                <c:pt idx="0">
                  <c:v>S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Kaldor2!$J$11:$J$39</c:f>
              <c:numCache>
                <c:formatCode>General</c:formatCode>
                <c:ptCount val="2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</c:numCache>
            </c:numRef>
          </c:xVal>
          <c:yVal>
            <c:numRef>
              <c:f>Kaldor2!$L$11:$L$39</c:f>
              <c:numCache>
                <c:formatCode>General</c:formatCode>
                <c:ptCount val="29"/>
                <c:pt idx="2">
                  <c:v>106.04499999999999</c:v>
                </c:pt>
                <c:pt idx="3">
                  <c:v>131.76075517241378</c:v>
                </c:pt>
                <c:pt idx="4">
                  <c:v>104.76343995005945</c:v>
                </c:pt>
                <c:pt idx="5">
                  <c:v>129.75704051249167</c:v>
                </c:pt>
                <c:pt idx="6">
                  <c:v>105.89460486635559</c:v>
                </c:pt>
                <c:pt idx="7">
                  <c:v>128.49966753181369</c:v>
                </c:pt>
                <c:pt idx="8">
                  <c:v>107.04356352468599</c:v>
                </c:pt>
                <c:pt idx="9">
                  <c:v>127.39900948349296</c:v>
                </c:pt>
                <c:pt idx="10">
                  <c:v>108.08534595938443</c:v>
                </c:pt>
                <c:pt idx="11">
                  <c:v>126.40996767438801</c:v>
                </c:pt>
                <c:pt idx="12">
                  <c:v>109.02360143702909</c:v>
                </c:pt>
                <c:pt idx="13">
                  <c:v>125.51971964563495</c:v>
                </c:pt>
                <c:pt idx="14">
                  <c:v>109.86825748787875</c:v>
                </c:pt>
                <c:pt idx="15">
                  <c:v>124.71831090233559</c:v>
                </c:pt>
                <c:pt idx="16">
                  <c:v>110.62863089310949</c:v>
                </c:pt>
                <c:pt idx="17">
                  <c:v>123.99687110197158</c:v>
                </c:pt>
                <c:pt idx="18">
                  <c:v>111.3131304826926</c:v>
                </c:pt>
                <c:pt idx="19">
                  <c:v>123.34742022472962</c:v>
                </c:pt>
                <c:pt idx="20">
                  <c:v>111.92932725348903</c:v>
                </c:pt>
                <c:pt idx="21">
                  <c:v>122.76277483454884</c:v>
                </c:pt>
                <c:pt idx="22">
                  <c:v>112.48403680113596</c:v>
                </c:pt>
                <c:pt idx="23">
                  <c:v>122.23646831186043</c:v>
                </c:pt>
                <c:pt idx="24">
                  <c:v>112.98339463080643</c:v>
                </c:pt>
                <c:pt idx="25">
                  <c:v>121.76267931000154</c:v>
                </c:pt>
                <c:pt idx="26">
                  <c:v>113.43292401623704</c:v>
                </c:pt>
                <c:pt idx="27">
                  <c:v>121.33616736571211</c:v>
                </c:pt>
                <c:pt idx="28">
                  <c:v>113.83759709105118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591506768"/>
        <c:axId val="-1591498064"/>
      </c:scatterChart>
      <c:valAx>
        <c:axId val="-15915067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591498064"/>
        <c:crosses val="autoZero"/>
        <c:crossBetween val="midCat"/>
      </c:valAx>
      <c:valAx>
        <c:axId val="-15914980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59150676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Samuelson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Samuelson_Hiks!$J$6</c:f>
              <c:strCache>
                <c:ptCount val="1"/>
                <c:pt idx="0">
                  <c:v>Y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Samuelson_Hiks!$I$7:$I$32</c:f>
              <c:numCache>
                <c:formatCode>General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</c:numCache>
            </c:numRef>
          </c:xVal>
          <c:yVal>
            <c:numRef>
              <c:f>Samuelson_Hiks!$J$7:$J$32</c:f>
              <c:numCache>
                <c:formatCode>0.00</c:formatCode>
                <c:ptCount val="26"/>
                <c:pt idx="0">
                  <c:v>940</c:v>
                </c:pt>
                <c:pt idx="1">
                  <c:v>1028</c:v>
                </c:pt>
                <c:pt idx="2">
                  <c:v>831.01920000000007</c:v>
                </c:pt>
                <c:pt idx="3">
                  <c:v>420.76175328000033</c:v>
                </c:pt>
                <c:pt idx="4">
                  <c:v>-59.744415939647524</c:v>
                </c:pt>
                <c:pt idx="5">
                  <c:v>-445.9610813307691</c:v>
                </c:pt>
                <c:pt idx="6">
                  <c:v>-608.13978242393671</c:v>
                </c:pt>
                <c:pt idx="7">
                  <c:v>-494.85879105481933</c:v>
                </c:pt>
                <c:pt idx="8">
                  <c:v>-149.20627518379081</c:v>
                </c:pt>
                <c:pt idx="9">
                  <c:v>307.43854248626752</c:v>
                </c:pt>
                <c:pt idx="10">
                  <c:v>717.973951737672</c:v>
                </c:pt>
                <c:pt idx="11">
                  <c:v>943.58332960469477</c:v>
                </c:pt>
                <c:pt idx="12">
                  <c:v>910.62925973352878</c:v>
                </c:pt>
                <c:pt idx="13">
                  <c:v>634.60827911282445</c:v>
                </c:pt>
                <c:pt idx="14">
                  <c:v>213.40243187206363</c:v>
                </c:pt>
                <c:pt idx="15">
                  <c:v>-207.36822514100226</c:v>
                </c:pt>
                <c:pt idx="16">
                  <c:v>-484.64889269971053</c:v>
                </c:pt>
                <c:pt idx="17">
                  <c:v>-526.54607765904279</c:v>
                </c:pt>
                <c:pt idx="18">
                  <c:v>-322.7221029439757</c:v>
                </c:pt>
                <c:pt idx="19">
                  <c:v>53.443908791772969</c:v>
                </c:pt>
                <c:pt idx="20">
                  <c:v>471.19463574350539</c:v>
                </c:pt>
                <c:pt idx="21">
                  <c:v>787.80452447504729</c:v>
                </c:pt>
                <c:pt idx="22">
                  <c:v>897.30515073212973</c:v>
                </c:pt>
                <c:pt idx="23">
                  <c:v>765.90431534442064</c:v>
                </c:pt>
                <c:pt idx="24">
                  <c:v>442.27726660704457</c:v>
                </c:pt>
                <c:pt idx="25">
                  <c:v>39.648156232313909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Samuelson_Hiks!$K$6</c:f>
              <c:strCache>
                <c:ptCount val="1"/>
                <c:pt idx="0">
                  <c:v>C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Samuelson_Hiks!$I$7:$I$32</c:f>
              <c:numCache>
                <c:formatCode>General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</c:numCache>
            </c:numRef>
          </c:xVal>
          <c:yVal>
            <c:numRef>
              <c:f>Samuelson_Hiks!$K$7:$K$32</c:f>
              <c:numCache>
                <c:formatCode>General</c:formatCode>
                <c:ptCount val="26"/>
                <c:pt idx="1">
                  <c:v>620.4</c:v>
                </c:pt>
                <c:pt idx="2">
                  <c:v>678.48</c:v>
                </c:pt>
                <c:pt idx="3">
                  <c:v>548.4726720000001</c:v>
                </c:pt>
                <c:pt idx="4">
                  <c:v>277.70275716480023</c:v>
                </c:pt>
                <c:pt idx="5">
                  <c:v>-39.431314520167369</c:v>
                </c:pt>
                <c:pt idx="6">
                  <c:v>-294.33431367830764</c:v>
                </c:pt>
                <c:pt idx="7">
                  <c:v>-401.37225639979823</c:v>
                </c:pt>
                <c:pt idx="8">
                  <c:v>-326.60680209618079</c:v>
                </c:pt>
                <c:pt idx="9">
                  <c:v>-98.476141621301934</c:v>
                </c:pt>
                <c:pt idx="10">
                  <c:v>202.90943804093658</c:v>
                </c:pt>
                <c:pt idx="11">
                  <c:v>473.86280814686353</c:v>
                </c:pt>
                <c:pt idx="12">
                  <c:v>622.76499753909854</c:v>
                </c:pt>
                <c:pt idx="13">
                  <c:v>601.01531142412898</c:v>
                </c:pt>
                <c:pt idx="14">
                  <c:v>418.84146421446417</c:v>
                </c:pt>
                <c:pt idx="15">
                  <c:v>140.84560503556202</c:v>
                </c:pt>
                <c:pt idx="16">
                  <c:v>-136.8630285930615</c:v>
                </c:pt>
                <c:pt idx="17">
                  <c:v>-319.86826918180896</c:v>
                </c:pt>
                <c:pt idx="18">
                  <c:v>-347.52041125496828</c:v>
                </c:pt>
                <c:pt idx="19">
                  <c:v>-212.99658794302397</c:v>
                </c:pt>
                <c:pt idx="20">
                  <c:v>35.272979802570163</c:v>
                </c:pt>
                <c:pt idx="21">
                  <c:v>310.98845959071355</c:v>
                </c:pt>
                <c:pt idx="22">
                  <c:v>519.95098615353129</c:v>
                </c:pt>
                <c:pt idx="23">
                  <c:v>592.22139948320569</c:v>
                </c:pt>
                <c:pt idx="24">
                  <c:v>505.49684812731766</c:v>
                </c:pt>
                <c:pt idx="25">
                  <c:v>291.90299596064943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Samuelson_Hiks!$L$6</c:f>
              <c:strCache>
                <c:ptCount val="1"/>
                <c:pt idx="0">
                  <c:v>I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Samuelson_Hiks!$I$7:$I$32</c:f>
              <c:numCache>
                <c:formatCode>General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</c:numCache>
            </c:numRef>
          </c:xVal>
          <c:yVal>
            <c:numRef>
              <c:f>Samuelson_Hiks!$L$7:$L$32</c:f>
              <c:numCache>
                <c:formatCode>General</c:formatCode>
                <c:ptCount val="26"/>
                <c:pt idx="2">
                  <c:v>86.539200000000065</c:v>
                </c:pt>
                <c:pt idx="3">
                  <c:v>-193.71091871999988</c:v>
                </c:pt>
                <c:pt idx="4">
                  <c:v>-403.44717310444781</c:v>
                </c:pt>
                <c:pt idx="5">
                  <c:v>-472.5297668106017</c:v>
                </c:pt>
                <c:pt idx="6">
                  <c:v>-379.80546874562901</c:v>
                </c:pt>
                <c:pt idx="7">
                  <c:v>-159.48653465502099</c:v>
                </c:pt>
                <c:pt idx="8">
                  <c:v>111.40052691238999</c:v>
                </c:pt>
                <c:pt idx="9">
                  <c:v>339.91468410756949</c:v>
                </c:pt>
                <c:pt idx="10">
                  <c:v>449.06451369673539</c:v>
                </c:pt>
                <c:pt idx="11">
                  <c:v>403.72052145783118</c:v>
                </c:pt>
                <c:pt idx="12">
                  <c:v>221.86426219443018</c:v>
                </c:pt>
                <c:pt idx="13">
                  <c:v>-32.407032311304647</c:v>
                </c:pt>
                <c:pt idx="14">
                  <c:v>-271.43903234240059</c:v>
                </c:pt>
                <c:pt idx="15">
                  <c:v>-414.21383017656422</c:v>
                </c:pt>
                <c:pt idx="16">
                  <c:v>-413.785864106649</c:v>
                </c:pt>
                <c:pt idx="17">
                  <c:v>-272.67780847723373</c:v>
                </c:pt>
                <c:pt idx="18">
                  <c:v>-41.201691689007397</c:v>
                </c:pt>
                <c:pt idx="19">
                  <c:v>200.44049673479702</c:v>
                </c:pt>
                <c:pt idx="20">
                  <c:v>369.9216559409353</c:v>
                </c:pt>
                <c:pt idx="21">
                  <c:v>410.81606488433368</c:v>
                </c:pt>
                <c:pt idx="22">
                  <c:v>311.35416457859844</c:v>
                </c:pt>
                <c:pt idx="23">
                  <c:v>107.68291586121485</c:v>
                </c:pt>
                <c:pt idx="24">
                  <c:v>-129.21958152027315</c:v>
                </c:pt>
                <c:pt idx="25">
                  <c:v>-318.25483972833564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Samuelson_Hiks!$M$6</c:f>
              <c:strCache>
                <c:ptCount val="1"/>
                <c:pt idx="0">
                  <c:v>G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Samuelson_Hiks!$I$7:$I$32</c:f>
              <c:numCache>
                <c:formatCode>General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</c:numCache>
            </c:numRef>
          </c:xVal>
          <c:yVal>
            <c:numRef>
              <c:f>Samuelson_Hiks!$M$7:$M$32</c:f>
              <c:numCache>
                <c:formatCode>General</c:formatCode>
                <c:ptCount val="26"/>
                <c:pt idx="0">
                  <c:v>66</c:v>
                </c:pt>
                <c:pt idx="1">
                  <c:v>66</c:v>
                </c:pt>
                <c:pt idx="2">
                  <c:v>66</c:v>
                </c:pt>
                <c:pt idx="3">
                  <c:v>66</c:v>
                </c:pt>
                <c:pt idx="4">
                  <c:v>66</c:v>
                </c:pt>
                <c:pt idx="5">
                  <c:v>66</c:v>
                </c:pt>
                <c:pt idx="6">
                  <c:v>66</c:v>
                </c:pt>
                <c:pt idx="7">
                  <c:v>66</c:v>
                </c:pt>
                <c:pt idx="8">
                  <c:v>66</c:v>
                </c:pt>
                <c:pt idx="9">
                  <c:v>66</c:v>
                </c:pt>
                <c:pt idx="10">
                  <c:v>66</c:v>
                </c:pt>
                <c:pt idx="11">
                  <c:v>66</c:v>
                </c:pt>
                <c:pt idx="12">
                  <c:v>66</c:v>
                </c:pt>
                <c:pt idx="13">
                  <c:v>66</c:v>
                </c:pt>
                <c:pt idx="14">
                  <c:v>66</c:v>
                </c:pt>
                <c:pt idx="15">
                  <c:v>66</c:v>
                </c:pt>
                <c:pt idx="16">
                  <c:v>66</c:v>
                </c:pt>
                <c:pt idx="17">
                  <c:v>66</c:v>
                </c:pt>
                <c:pt idx="18">
                  <c:v>66</c:v>
                </c:pt>
                <c:pt idx="19">
                  <c:v>66</c:v>
                </c:pt>
                <c:pt idx="20">
                  <c:v>66</c:v>
                </c:pt>
                <c:pt idx="21">
                  <c:v>66</c:v>
                </c:pt>
                <c:pt idx="22">
                  <c:v>66</c:v>
                </c:pt>
                <c:pt idx="23">
                  <c:v>66</c:v>
                </c:pt>
                <c:pt idx="24">
                  <c:v>66</c:v>
                </c:pt>
                <c:pt idx="25">
                  <c:v>66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591497520"/>
        <c:axId val="-1591499152"/>
      </c:scatterChart>
      <c:valAx>
        <c:axId val="-15914975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591499152"/>
        <c:crosses val="autoZero"/>
        <c:crossBetween val="midCat"/>
      </c:valAx>
      <c:valAx>
        <c:axId val="-1591499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59149752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Hiks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Samuelson_Hiks!$Q$6</c:f>
              <c:strCache>
                <c:ptCount val="1"/>
                <c:pt idx="0">
                  <c:v>Y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Samuelson_Hiks!$P$7:$P$32</c:f>
              <c:numCache>
                <c:formatCode>General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</c:numCache>
            </c:numRef>
          </c:xVal>
          <c:yVal>
            <c:numRef>
              <c:f>Samuelson_Hiks!$Q$7:$Q$32</c:f>
              <c:numCache>
                <c:formatCode>General</c:formatCode>
                <c:ptCount val="26"/>
                <c:pt idx="0">
                  <c:v>940</c:v>
                </c:pt>
                <c:pt idx="1">
                  <c:v>1028</c:v>
                </c:pt>
                <c:pt idx="2">
                  <c:v>880.98559999999998</c:v>
                </c:pt>
                <c:pt idx="3">
                  <c:v>436.64006399999971</c:v>
                </c:pt>
                <c:pt idx="4">
                  <c:v>-296.68174144000056</c:v>
                </c:pt>
                <c:pt idx="5">
                  <c:v>-1208.1603478976008</c:v>
                </c:pt>
                <c:pt idx="6">
                  <c:v>-2071.9778980135047</c:v>
                </c:pt>
                <c:pt idx="7">
                  <c:v>-2567.7420649320438</c:v>
                </c:pt>
                <c:pt idx="8">
                  <c:v>-2343.0728142370244</c:v>
                </c:pt>
                <c:pt idx="9">
                  <c:v>-1117.7322942410383</c:v>
                </c:pt>
                <c:pt idx="10">
                  <c:v>1185.7501833995448</c:v>
                </c:pt>
                <c:pt idx="11">
                  <c:v>4316.3879804449634</c:v>
                </c:pt>
                <c:pt idx="12">
                  <c:v>7619.1345111168166</c:v>
                </c:pt>
                <c:pt idx="13">
                  <c:v>10059.615959520646</c:v>
                </c:pt>
                <c:pt idx="14">
                  <c:v>10389.954536947116</c:v>
                </c:pt>
                <c:pt idx="15">
                  <c:v>7468.4367461139936</c:v>
                </c:pt>
                <c:pt idx="16">
                  <c:v>699.72350631187692</c:v>
                </c:pt>
                <c:pt idx="17">
                  <c:v>-9495.0037804326003</c:v>
                </c:pt>
                <c:pt idx="18">
                  <c:v>-21323.142262319805</c:v>
                </c:pt>
                <c:pt idx="19">
                  <c:v>-31558.148185527425</c:v>
                </c:pt>
                <c:pt idx="20">
                  <c:v>-35933.922500587258</c:v>
                </c:pt>
                <c:pt idx="21">
                  <c:v>-30085.893887288927</c:v>
                </c:pt>
                <c:pt idx="22">
                  <c:v>-10986.712691556851</c:v>
                </c:pt>
                <c:pt idx="23">
                  <c:v>21369.220831062172</c:v>
                </c:pt>
                <c:pt idx="24">
                  <c:v>62483.204772086232</c:v>
                </c:pt>
                <c:pt idx="25">
                  <c:v>102674.69641958094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Samuelson_Hiks!$R$6</c:f>
              <c:strCache>
                <c:ptCount val="1"/>
                <c:pt idx="0">
                  <c:v>C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Samuelson_Hiks!$P$7:$P$32</c:f>
              <c:numCache>
                <c:formatCode>General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</c:numCache>
            </c:numRef>
          </c:xVal>
          <c:yVal>
            <c:numRef>
              <c:f>Samuelson_Hiks!$R$7:$R$32</c:f>
              <c:numCache>
                <c:formatCode>General</c:formatCode>
                <c:ptCount val="26"/>
                <c:pt idx="1">
                  <c:v>620.4</c:v>
                </c:pt>
                <c:pt idx="2">
                  <c:v>678.48</c:v>
                </c:pt>
                <c:pt idx="3">
                  <c:v>581.45049600000004</c:v>
                </c:pt>
                <c:pt idx="4">
                  <c:v>288.18244223999983</c:v>
                </c:pt>
                <c:pt idx="5">
                  <c:v>-195.80994935040039</c:v>
                </c:pt>
                <c:pt idx="6">
                  <c:v>-797.3858296124165</c:v>
                </c:pt>
                <c:pt idx="7">
                  <c:v>-1367.5054126889131</c:v>
                </c:pt>
                <c:pt idx="8">
                  <c:v>-1694.7097628551489</c:v>
                </c:pt>
                <c:pt idx="9">
                  <c:v>-1546.4280573964361</c:v>
                </c:pt>
                <c:pt idx="10">
                  <c:v>-737.7033141990853</c:v>
                </c:pt>
                <c:pt idx="11">
                  <c:v>782.59512104369958</c:v>
                </c:pt>
                <c:pt idx="12">
                  <c:v>2848.8160670936759</c:v>
                </c:pt>
                <c:pt idx="13">
                  <c:v>5028.6287773370996</c:v>
                </c:pt>
                <c:pt idx="14">
                  <c:v>6639.3465332836267</c:v>
                </c:pt>
                <c:pt idx="15">
                  <c:v>6857.369994385097</c:v>
                </c:pt>
                <c:pt idx="16">
                  <c:v>4929.1682524352364</c:v>
                </c:pt>
                <c:pt idx="17">
                  <c:v>461.81751416583882</c:v>
                </c:pt>
                <c:pt idx="18">
                  <c:v>-6266.7024950855166</c:v>
                </c:pt>
                <c:pt idx="19">
                  <c:v>-14073.273893131072</c:v>
                </c:pt>
                <c:pt idx="20">
                  <c:v>-20828.3778024481</c:v>
                </c:pt>
                <c:pt idx="21">
                  <c:v>-23716.38885038759</c:v>
                </c:pt>
                <c:pt idx="22">
                  <c:v>-19856.689965610691</c:v>
                </c:pt>
                <c:pt idx="23">
                  <c:v>-7251.2303764275221</c:v>
                </c:pt>
                <c:pt idx="24">
                  <c:v>14103.685748501033</c:v>
                </c:pt>
                <c:pt idx="25">
                  <c:v>41238.915149576918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Samuelson_Hiks!$S$6</c:f>
              <c:strCache>
                <c:ptCount val="1"/>
                <c:pt idx="0">
                  <c:v>I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Samuelson_Hiks!$P$7:$P$32</c:f>
              <c:numCache>
                <c:formatCode>General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</c:numCache>
            </c:numRef>
          </c:xVal>
          <c:yVal>
            <c:numRef>
              <c:f>Samuelson_Hiks!$S$7:$S$32</c:f>
              <c:numCache>
                <c:formatCode>General</c:formatCode>
                <c:ptCount val="26"/>
                <c:pt idx="2">
                  <c:v>131.12</c:v>
                </c:pt>
                <c:pt idx="3">
                  <c:v>-219.05145600000003</c:v>
                </c:pt>
                <c:pt idx="4">
                  <c:v>-662.07484864000037</c:v>
                </c:pt>
                <c:pt idx="5">
                  <c:v>-1092.6494901056003</c:v>
                </c:pt>
                <c:pt idx="6">
                  <c:v>-1358.1031236218244</c:v>
                </c:pt>
                <c:pt idx="7">
                  <c:v>-1287.0881496726968</c:v>
                </c:pt>
                <c:pt idx="8">
                  <c:v>-738.68860870862329</c:v>
                </c:pt>
                <c:pt idx="9">
                  <c:v>334.75718353557892</c:v>
                </c:pt>
                <c:pt idx="10">
                  <c:v>1825.7573747940194</c:v>
                </c:pt>
                <c:pt idx="11">
                  <c:v>3432.1888916844687</c:v>
                </c:pt>
                <c:pt idx="12">
                  <c:v>4664.6503175976741</c:v>
                </c:pt>
                <c:pt idx="13">
                  <c:v>4921.0923307010617</c:v>
                </c:pt>
                <c:pt idx="14">
                  <c:v>3636.3173581217061</c:v>
                </c:pt>
                <c:pt idx="15">
                  <c:v>492.20448036543996</c:v>
                </c:pt>
                <c:pt idx="16">
                  <c:v>-4353.0615083413522</c:v>
                </c:pt>
                <c:pt idx="17">
                  <c:v>-10085.382727305154</c:v>
                </c:pt>
                <c:pt idx="18">
                  <c:v>-15190.143657249271</c:v>
                </c:pt>
                <c:pt idx="19">
                  <c:v>-17623.926338011934</c:v>
                </c:pt>
                <c:pt idx="20">
                  <c:v>-15250.158825579354</c:v>
                </c:pt>
                <c:pt idx="21">
                  <c:v>-6519.9037294391501</c:v>
                </c:pt>
                <c:pt idx="22">
                  <c:v>8713.5626338145139</c:v>
                </c:pt>
                <c:pt idx="23">
                  <c:v>28457.779981640793</c:v>
                </c:pt>
                <c:pt idx="24">
                  <c:v>48210.340948702345</c:v>
                </c:pt>
                <c:pt idx="25">
                  <c:v>61259.83607212585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Samuelson_Hiks!$T$6</c:f>
              <c:strCache>
                <c:ptCount val="1"/>
                <c:pt idx="0">
                  <c:v>G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Samuelson_Hiks!$P$7:$P$32</c:f>
              <c:numCache>
                <c:formatCode>General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</c:numCache>
            </c:numRef>
          </c:xVal>
          <c:yVal>
            <c:numRef>
              <c:f>Samuelson_Hiks!$T$7:$T$32</c:f>
              <c:numCache>
                <c:formatCode>General</c:formatCode>
                <c:ptCount val="26"/>
                <c:pt idx="0">
                  <c:v>66</c:v>
                </c:pt>
                <c:pt idx="1">
                  <c:v>68.64</c:v>
                </c:pt>
                <c:pt idx="2">
                  <c:v>71.385600000000011</c:v>
                </c:pt>
                <c:pt idx="3">
                  <c:v>74.24102400000001</c:v>
                </c:pt>
                <c:pt idx="4">
                  <c:v>77.210664960000017</c:v>
                </c:pt>
                <c:pt idx="5">
                  <c:v>80.299091558400022</c:v>
                </c:pt>
                <c:pt idx="6">
                  <c:v>83.511055220736026</c:v>
                </c:pt>
                <c:pt idx="7">
                  <c:v>86.851497429565455</c:v>
                </c:pt>
                <c:pt idx="8">
                  <c:v>90.325557326748097</c:v>
                </c:pt>
                <c:pt idx="9">
                  <c:v>93.938579619818029</c:v>
                </c:pt>
                <c:pt idx="10">
                  <c:v>97.696122804610738</c:v>
                </c:pt>
                <c:pt idx="11">
                  <c:v>101.60396771679517</c:v>
                </c:pt>
                <c:pt idx="12">
                  <c:v>105.66812642546699</c:v>
                </c:pt>
                <c:pt idx="13">
                  <c:v>109.89485148248568</c:v>
                </c:pt>
                <c:pt idx="14">
                  <c:v>114.2906455417851</c:v>
                </c:pt>
                <c:pt idx="15">
                  <c:v>118.8622713634565</c:v>
                </c:pt>
                <c:pt idx="16">
                  <c:v>123.61676221799479</c:v>
                </c:pt>
                <c:pt idx="17">
                  <c:v>128.56143270671458</c:v>
                </c:pt>
                <c:pt idx="18">
                  <c:v>133.70389001498319</c:v>
                </c:pt>
                <c:pt idx="19">
                  <c:v>139.0520456155825</c:v>
                </c:pt>
                <c:pt idx="20">
                  <c:v>144.61412744020581</c:v>
                </c:pt>
                <c:pt idx="21">
                  <c:v>150.39869253781407</c:v>
                </c:pt>
                <c:pt idx="22">
                  <c:v>156.41464023932662</c:v>
                </c:pt>
                <c:pt idx="23">
                  <c:v>162.67122584889967</c:v>
                </c:pt>
                <c:pt idx="24">
                  <c:v>169.17807488285567</c:v>
                </c:pt>
                <c:pt idx="25">
                  <c:v>175.94519787816995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591502416"/>
        <c:axId val="-1591501328"/>
      </c:scatterChart>
      <c:valAx>
        <c:axId val="-15915024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591501328"/>
        <c:crosses val="autoZero"/>
        <c:crossBetween val="midCat"/>
      </c:valAx>
      <c:valAx>
        <c:axId val="-1591501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59150241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Modelul Lotka(1925)-Volterra(1926)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'Prada-Pradator'!$K$7</c:f>
              <c:strCache>
                <c:ptCount val="1"/>
                <c:pt idx="0">
                  <c:v>W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'Prada-Pradator'!$J$8:$J$1008</c:f>
              <c:numCache>
                <c:formatCode>General</c:formatCode>
                <c:ptCount val="10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  <c:pt idx="301">
                  <c:v>301</c:v>
                </c:pt>
                <c:pt idx="302">
                  <c:v>302</c:v>
                </c:pt>
                <c:pt idx="303">
                  <c:v>303</c:v>
                </c:pt>
                <c:pt idx="304">
                  <c:v>304</c:v>
                </c:pt>
                <c:pt idx="305">
                  <c:v>305</c:v>
                </c:pt>
                <c:pt idx="306">
                  <c:v>306</c:v>
                </c:pt>
                <c:pt idx="307">
                  <c:v>307</c:v>
                </c:pt>
                <c:pt idx="308">
                  <c:v>308</c:v>
                </c:pt>
                <c:pt idx="309">
                  <c:v>309</c:v>
                </c:pt>
                <c:pt idx="310">
                  <c:v>310</c:v>
                </c:pt>
                <c:pt idx="311">
                  <c:v>311</c:v>
                </c:pt>
                <c:pt idx="312">
                  <c:v>312</c:v>
                </c:pt>
                <c:pt idx="313">
                  <c:v>313</c:v>
                </c:pt>
                <c:pt idx="314">
                  <c:v>314</c:v>
                </c:pt>
                <c:pt idx="315">
                  <c:v>315</c:v>
                </c:pt>
                <c:pt idx="316">
                  <c:v>316</c:v>
                </c:pt>
                <c:pt idx="317">
                  <c:v>317</c:v>
                </c:pt>
                <c:pt idx="318">
                  <c:v>318</c:v>
                </c:pt>
                <c:pt idx="319">
                  <c:v>319</c:v>
                </c:pt>
                <c:pt idx="320">
                  <c:v>320</c:v>
                </c:pt>
                <c:pt idx="321">
                  <c:v>321</c:v>
                </c:pt>
                <c:pt idx="322">
                  <c:v>322</c:v>
                </c:pt>
                <c:pt idx="323">
                  <c:v>323</c:v>
                </c:pt>
                <c:pt idx="324">
                  <c:v>324</c:v>
                </c:pt>
                <c:pt idx="325">
                  <c:v>325</c:v>
                </c:pt>
                <c:pt idx="326">
                  <c:v>326</c:v>
                </c:pt>
                <c:pt idx="327">
                  <c:v>327</c:v>
                </c:pt>
                <c:pt idx="328">
                  <c:v>328</c:v>
                </c:pt>
                <c:pt idx="329">
                  <c:v>329</c:v>
                </c:pt>
                <c:pt idx="330">
                  <c:v>330</c:v>
                </c:pt>
                <c:pt idx="331">
                  <c:v>331</c:v>
                </c:pt>
                <c:pt idx="332">
                  <c:v>332</c:v>
                </c:pt>
                <c:pt idx="333">
                  <c:v>333</c:v>
                </c:pt>
                <c:pt idx="334">
                  <c:v>334</c:v>
                </c:pt>
                <c:pt idx="335">
                  <c:v>335</c:v>
                </c:pt>
                <c:pt idx="336">
                  <c:v>336</c:v>
                </c:pt>
                <c:pt idx="337">
                  <c:v>337</c:v>
                </c:pt>
                <c:pt idx="338">
                  <c:v>338</c:v>
                </c:pt>
                <c:pt idx="339">
                  <c:v>339</c:v>
                </c:pt>
                <c:pt idx="340">
                  <c:v>340</c:v>
                </c:pt>
                <c:pt idx="341">
                  <c:v>341</c:v>
                </c:pt>
                <c:pt idx="342">
                  <c:v>342</c:v>
                </c:pt>
                <c:pt idx="343">
                  <c:v>343</c:v>
                </c:pt>
                <c:pt idx="344">
                  <c:v>344</c:v>
                </c:pt>
                <c:pt idx="345">
                  <c:v>345</c:v>
                </c:pt>
                <c:pt idx="346">
                  <c:v>346</c:v>
                </c:pt>
                <c:pt idx="347">
                  <c:v>347</c:v>
                </c:pt>
                <c:pt idx="348">
                  <c:v>348</c:v>
                </c:pt>
                <c:pt idx="349">
                  <c:v>349</c:v>
                </c:pt>
                <c:pt idx="350">
                  <c:v>350</c:v>
                </c:pt>
                <c:pt idx="351">
                  <c:v>351</c:v>
                </c:pt>
                <c:pt idx="352">
                  <c:v>352</c:v>
                </c:pt>
                <c:pt idx="353">
                  <c:v>353</c:v>
                </c:pt>
                <c:pt idx="354">
                  <c:v>354</c:v>
                </c:pt>
                <c:pt idx="355">
                  <c:v>355</c:v>
                </c:pt>
                <c:pt idx="356">
                  <c:v>356</c:v>
                </c:pt>
                <c:pt idx="357">
                  <c:v>357</c:v>
                </c:pt>
                <c:pt idx="358">
                  <c:v>358</c:v>
                </c:pt>
                <c:pt idx="359">
                  <c:v>359</c:v>
                </c:pt>
                <c:pt idx="360">
                  <c:v>360</c:v>
                </c:pt>
                <c:pt idx="361">
                  <c:v>361</c:v>
                </c:pt>
                <c:pt idx="362">
                  <c:v>362</c:v>
                </c:pt>
                <c:pt idx="363">
                  <c:v>363</c:v>
                </c:pt>
                <c:pt idx="364">
                  <c:v>364</c:v>
                </c:pt>
                <c:pt idx="365">
                  <c:v>365</c:v>
                </c:pt>
                <c:pt idx="366">
                  <c:v>366</c:v>
                </c:pt>
                <c:pt idx="367">
                  <c:v>367</c:v>
                </c:pt>
                <c:pt idx="368">
                  <c:v>368</c:v>
                </c:pt>
                <c:pt idx="369">
                  <c:v>369</c:v>
                </c:pt>
                <c:pt idx="370">
                  <c:v>370</c:v>
                </c:pt>
                <c:pt idx="371">
                  <c:v>371</c:v>
                </c:pt>
                <c:pt idx="372">
                  <c:v>372</c:v>
                </c:pt>
                <c:pt idx="373">
                  <c:v>373</c:v>
                </c:pt>
                <c:pt idx="374">
                  <c:v>374</c:v>
                </c:pt>
                <c:pt idx="375">
                  <c:v>375</c:v>
                </c:pt>
                <c:pt idx="376">
                  <c:v>376</c:v>
                </c:pt>
                <c:pt idx="377">
                  <c:v>377</c:v>
                </c:pt>
                <c:pt idx="378">
                  <c:v>378</c:v>
                </c:pt>
                <c:pt idx="379">
                  <c:v>379</c:v>
                </c:pt>
                <c:pt idx="380">
                  <c:v>380</c:v>
                </c:pt>
                <c:pt idx="381">
                  <c:v>381</c:v>
                </c:pt>
                <c:pt idx="382">
                  <c:v>382</c:v>
                </c:pt>
                <c:pt idx="383">
                  <c:v>383</c:v>
                </c:pt>
                <c:pt idx="384">
                  <c:v>384</c:v>
                </c:pt>
                <c:pt idx="385">
                  <c:v>385</c:v>
                </c:pt>
                <c:pt idx="386">
                  <c:v>386</c:v>
                </c:pt>
                <c:pt idx="387">
                  <c:v>387</c:v>
                </c:pt>
                <c:pt idx="388">
                  <c:v>388</c:v>
                </c:pt>
                <c:pt idx="389">
                  <c:v>389</c:v>
                </c:pt>
                <c:pt idx="390">
                  <c:v>390</c:v>
                </c:pt>
                <c:pt idx="391">
                  <c:v>391</c:v>
                </c:pt>
                <c:pt idx="392">
                  <c:v>392</c:v>
                </c:pt>
                <c:pt idx="393">
                  <c:v>393</c:v>
                </c:pt>
                <c:pt idx="394">
                  <c:v>394</c:v>
                </c:pt>
                <c:pt idx="395">
                  <c:v>395</c:v>
                </c:pt>
                <c:pt idx="396">
                  <c:v>396</c:v>
                </c:pt>
                <c:pt idx="397">
                  <c:v>397</c:v>
                </c:pt>
                <c:pt idx="398">
                  <c:v>398</c:v>
                </c:pt>
                <c:pt idx="399">
                  <c:v>399</c:v>
                </c:pt>
                <c:pt idx="400">
                  <c:v>400</c:v>
                </c:pt>
                <c:pt idx="401">
                  <c:v>401</c:v>
                </c:pt>
                <c:pt idx="402">
                  <c:v>402</c:v>
                </c:pt>
                <c:pt idx="403">
                  <c:v>403</c:v>
                </c:pt>
                <c:pt idx="404">
                  <c:v>404</c:v>
                </c:pt>
                <c:pt idx="405">
                  <c:v>405</c:v>
                </c:pt>
                <c:pt idx="406">
                  <c:v>406</c:v>
                </c:pt>
                <c:pt idx="407">
                  <c:v>407</c:v>
                </c:pt>
                <c:pt idx="408">
                  <c:v>408</c:v>
                </c:pt>
                <c:pt idx="409">
                  <c:v>409</c:v>
                </c:pt>
                <c:pt idx="410">
                  <c:v>410</c:v>
                </c:pt>
                <c:pt idx="411">
                  <c:v>411</c:v>
                </c:pt>
                <c:pt idx="412">
                  <c:v>412</c:v>
                </c:pt>
                <c:pt idx="413">
                  <c:v>413</c:v>
                </c:pt>
                <c:pt idx="414">
                  <c:v>414</c:v>
                </c:pt>
                <c:pt idx="415">
                  <c:v>415</c:v>
                </c:pt>
                <c:pt idx="416">
                  <c:v>416</c:v>
                </c:pt>
                <c:pt idx="417">
                  <c:v>417</c:v>
                </c:pt>
                <c:pt idx="418">
                  <c:v>418</c:v>
                </c:pt>
                <c:pt idx="419">
                  <c:v>419</c:v>
                </c:pt>
                <c:pt idx="420">
                  <c:v>420</c:v>
                </c:pt>
                <c:pt idx="421">
                  <c:v>421</c:v>
                </c:pt>
                <c:pt idx="422">
                  <c:v>422</c:v>
                </c:pt>
                <c:pt idx="423">
                  <c:v>423</c:v>
                </c:pt>
                <c:pt idx="424">
                  <c:v>424</c:v>
                </c:pt>
                <c:pt idx="425">
                  <c:v>425</c:v>
                </c:pt>
                <c:pt idx="426">
                  <c:v>426</c:v>
                </c:pt>
                <c:pt idx="427">
                  <c:v>427</c:v>
                </c:pt>
                <c:pt idx="428">
                  <c:v>428</c:v>
                </c:pt>
                <c:pt idx="429">
                  <c:v>429</c:v>
                </c:pt>
                <c:pt idx="430">
                  <c:v>430</c:v>
                </c:pt>
                <c:pt idx="431">
                  <c:v>431</c:v>
                </c:pt>
                <c:pt idx="432">
                  <c:v>432</c:v>
                </c:pt>
                <c:pt idx="433">
                  <c:v>433</c:v>
                </c:pt>
                <c:pt idx="434">
                  <c:v>434</c:v>
                </c:pt>
                <c:pt idx="435">
                  <c:v>435</c:v>
                </c:pt>
                <c:pt idx="436">
                  <c:v>436</c:v>
                </c:pt>
                <c:pt idx="437">
                  <c:v>437</c:v>
                </c:pt>
                <c:pt idx="438">
                  <c:v>438</c:v>
                </c:pt>
                <c:pt idx="439">
                  <c:v>439</c:v>
                </c:pt>
                <c:pt idx="440">
                  <c:v>440</c:v>
                </c:pt>
                <c:pt idx="441">
                  <c:v>441</c:v>
                </c:pt>
                <c:pt idx="442">
                  <c:v>442</c:v>
                </c:pt>
                <c:pt idx="443">
                  <c:v>443</c:v>
                </c:pt>
                <c:pt idx="444">
                  <c:v>444</c:v>
                </c:pt>
                <c:pt idx="445">
                  <c:v>445</c:v>
                </c:pt>
                <c:pt idx="446">
                  <c:v>446</c:v>
                </c:pt>
                <c:pt idx="447">
                  <c:v>447</c:v>
                </c:pt>
                <c:pt idx="448">
                  <c:v>448</c:v>
                </c:pt>
                <c:pt idx="449">
                  <c:v>449</c:v>
                </c:pt>
                <c:pt idx="450">
                  <c:v>450</c:v>
                </c:pt>
                <c:pt idx="451">
                  <c:v>451</c:v>
                </c:pt>
                <c:pt idx="452">
                  <c:v>452</c:v>
                </c:pt>
                <c:pt idx="453">
                  <c:v>453</c:v>
                </c:pt>
                <c:pt idx="454">
                  <c:v>454</c:v>
                </c:pt>
                <c:pt idx="455">
                  <c:v>455</c:v>
                </c:pt>
                <c:pt idx="456">
                  <c:v>456</c:v>
                </c:pt>
                <c:pt idx="457">
                  <c:v>457</c:v>
                </c:pt>
                <c:pt idx="458">
                  <c:v>458</c:v>
                </c:pt>
                <c:pt idx="459">
                  <c:v>459</c:v>
                </c:pt>
                <c:pt idx="460">
                  <c:v>460</c:v>
                </c:pt>
                <c:pt idx="461">
                  <c:v>461</c:v>
                </c:pt>
                <c:pt idx="462">
                  <c:v>462</c:v>
                </c:pt>
                <c:pt idx="463">
                  <c:v>463</c:v>
                </c:pt>
                <c:pt idx="464">
                  <c:v>464</c:v>
                </c:pt>
                <c:pt idx="465">
                  <c:v>465</c:v>
                </c:pt>
                <c:pt idx="466">
                  <c:v>466</c:v>
                </c:pt>
                <c:pt idx="467">
                  <c:v>467</c:v>
                </c:pt>
                <c:pt idx="468">
                  <c:v>468</c:v>
                </c:pt>
                <c:pt idx="469">
                  <c:v>469</c:v>
                </c:pt>
                <c:pt idx="470">
                  <c:v>470</c:v>
                </c:pt>
                <c:pt idx="471">
                  <c:v>471</c:v>
                </c:pt>
                <c:pt idx="472">
                  <c:v>472</c:v>
                </c:pt>
                <c:pt idx="473">
                  <c:v>473</c:v>
                </c:pt>
                <c:pt idx="474">
                  <c:v>474</c:v>
                </c:pt>
                <c:pt idx="475">
                  <c:v>475</c:v>
                </c:pt>
                <c:pt idx="476">
                  <c:v>476</c:v>
                </c:pt>
                <c:pt idx="477">
                  <c:v>477</c:v>
                </c:pt>
                <c:pt idx="478">
                  <c:v>478</c:v>
                </c:pt>
                <c:pt idx="479">
                  <c:v>479</c:v>
                </c:pt>
                <c:pt idx="480">
                  <c:v>480</c:v>
                </c:pt>
                <c:pt idx="481">
                  <c:v>481</c:v>
                </c:pt>
                <c:pt idx="482">
                  <c:v>482</c:v>
                </c:pt>
                <c:pt idx="483">
                  <c:v>483</c:v>
                </c:pt>
                <c:pt idx="484">
                  <c:v>484</c:v>
                </c:pt>
                <c:pt idx="485">
                  <c:v>485</c:v>
                </c:pt>
                <c:pt idx="486">
                  <c:v>486</c:v>
                </c:pt>
                <c:pt idx="487">
                  <c:v>487</c:v>
                </c:pt>
                <c:pt idx="488">
                  <c:v>488</c:v>
                </c:pt>
                <c:pt idx="489">
                  <c:v>489</c:v>
                </c:pt>
                <c:pt idx="490">
                  <c:v>490</c:v>
                </c:pt>
                <c:pt idx="491">
                  <c:v>491</c:v>
                </c:pt>
                <c:pt idx="492">
                  <c:v>492</c:v>
                </c:pt>
                <c:pt idx="493">
                  <c:v>493</c:v>
                </c:pt>
                <c:pt idx="494">
                  <c:v>494</c:v>
                </c:pt>
                <c:pt idx="495">
                  <c:v>495</c:v>
                </c:pt>
                <c:pt idx="496">
                  <c:v>496</c:v>
                </c:pt>
                <c:pt idx="497">
                  <c:v>497</c:v>
                </c:pt>
                <c:pt idx="498">
                  <c:v>498</c:v>
                </c:pt>
                <c:pt idx="499">
                  <c:v>499</c:v>
                </c:pt>
                <c:pt idx="500">
                  <c:v>500</c:v>
                </c:pt>
                <c:pt idx="501">
                  <c:v>501</c:v>
                </c:pt>
                <c:pt idx="502">
                  <c:v>502</c:v>
                </c:pt>
                <c:pt idx="503">
                  <c:v>503</c:v>
                </c:pt>
                <c:pt idx="504">
                  <c:v>504</c:v>
                </c:pt>
                <c:pt idx="505">
                  <c:v>505</c:v>
                </c:pt>
                <c:pt idx="506">
                  <c:v>506</c:v>
                </c:pt>
                <c:pt idx="507">
                  <c:v>507</c:v>
                </c:pt>
                <c:pt idx="508">
                  <c:v>508</c:v>
                </c:pt>
                <c:pt idx="509">
                  <c:v>509</c:v>
                </c:pt>
                <c:pt idx="510">
                  <c:v>510</c:v>
                </c:pt>
                <c:pt idx="511">
                  <c:v>511</c:v>
                </c:pt>
                <c:pt idx="512">
                  <c:v>512</c:v>
                </c:pt>
                <c:pt idx="513">
                  <c:v>513</c:v>
                </c:pt>
                <c:pt idx="514">
                  <c:v>514</c:v>
                </c:pt>
                <c:pt idx="515">
                  <c:v>515</c:v>
                </c:pt>
                <c:pt idx="516">
                  <c:v>516</c:v>
                </c:pt>
                <c:pt idx="517">
                  <c:v>517</c:v>
                </c:pt>
                <c:pt idx="518">
                  <c:v>518</c:v>
                </c:pt>
                <c:pt idx="519">
                  <c:v>519</c:v>
                </c:pt>
                <c:pt idx="520">
                  <c:v>520</c:v>
                </c:pt>
                <c:pt idx="521">
                  <c:v>521</c:v>
                </c:pt>
                <c:pt idx="522">
                  <c:v>522</c:v>
                </c:pt>
                <c:pt idx="523">
                  <c:v>523</c:v>
                </c:pt>
                <c:pt idx="524">
                  <c:v>524</c:v>
                </c:pt>
                <c:pt idx="525">
                  <c:v>525</c:v>
                </c:pt>
                <c:pt idx="526">
                  <c:v>526</c:v>
                </c:pt>
                <c:pt idx="527">
                  <c:v>527</c:v>
                </c:pt>
                <c:pt idx="528">
                  <c:v>528</c:v>
                </c:pt>
                <c:pt idx="529">
                  <c:v>529</c:v>
                </c:pt>
                <c:pt idx="530">
                  <c:v>530</c:v>
                </c:pt>
                <c:pt idx="531">
                  <c:v>531</c:v>
                </c:pt>
                <c:pt idx="532">
                  <c:v>532</c:v>
                </c:pt>
                <c:pt idx="533">
                  <c:v>533</c:v>
                </c:pt>
                <c:pt idx="534">
                  <c:v>534</c:v>
                </c:pt>
                <c:pt idx="535">
                  <c:v>535</c:v>
                </c:pt>
                <c:pt idx="536">
                  <c:v>536</c:v>
                </c:pt>
                <c:pt idx="537">
                  <c:v>537</c:v>
                </c:pt>
                <c:pt idx="538">
                  <c:v>538</c:v>
                </c:pt>
                <c:pt idx="539">
                  <c:v>539</c:v>
                </c:pt>
                <c:pt idx="540">
                  <c:v>540</c:v>
                </c:pt>
                <c:pt idx="541">
                  <c:v>541</c:v>
                </c:pt>
                <c:pt idx="542">
                  <c:v>542</c:v>
                </c:pt>
                <c:pt idx="543">
                  <c:v>543</c:v>
                </c:pt>
                <c:pt idx="544">
                  <c:v>544</c:v>
                </c:pt>
                <c:pt idx="545">
                  <c:v>545</c:v>
                </c:pt>
                <c:pt idx="546">
                  <c:v>546</c:v>
                </c:pt>
                <c:pt idx="547">
                  <c:v>547</c:v>
                </c:pt>
                <c:pt idx="548">
                  <c:v>548</c:v>
                </c:pt>
                <c:pt idx="549">
                  <c:v>549</c:v>
                </c:pt>
                <c:pt idx="550">
                  <c:v>550</c:v>
                </c:pt>
                <c:pt idx="551">
                  <c:v>551</c:v>
                </c:pt>
                <c:pt idx="552">
                  <c:v>552</c:v>
                </c:pt>
                <c:pt idx="553">
                  <c:v>553</c:v>
                </c:pt>
                <c:pt idx="554">
                  <c:v>554</c:v>
                </c:pt>
                <c:pt idx="555">
                  <c:v>555</c:v>
                </c:pt>
                <c:pt idx="556">
                  <c:v>556</c:v>
                </c:pt>
                <c:pt idx="557">
                  <c:v>557</c:v>
                </c:pt>
                <c:pt idx="558">
                  <c:v>558</c:v>
                </c:pt>
                <c:pt idx="559">
                  <c:v>559</c:v>
                </c:pt>
                <c:pt idx="560">
                  <c:v>560</c:v>
                </c:pt>
                <c:pt idx="561">
                  <c:v>561</c:v>
                </c:pt>
                <c:pt idx="562">
                  <c:v>562</c:v>
                </c:pt>
                <c:pt idx="563">
                  <c:v>563</c:v>
                </c:pt>
                <c:pt idx="564">
                  <c:v>564</c:v>
                </c:pt>
                <c:pt idx="565">
                  <c:v>565</c:v>
                </c:pt>
                <c:pt idx="566">
                  <c:v>566</c:v>
                </c:pt>
                <c:pt idx="567">
                  <c:v>567</c:v>
                </c:pt>
                <c:pt idx="568">
                  <c:v>568</c:v>
                </c:pt>
                <c:pt idx="569">
                  <c:v>569</c:v>
                </c:pt>
                <c:pt idx="570">
                  <c:v>570</c:v>
                </c:pt>
                <c:pt idx="571">
                  <c:v>571</c:v>
                </c:pt>
                <c:pt idx="572">
                  <c:v>572</c:v>
                </c:pt>
                <c:pt idx="573">
                  <c:v>573</c:v>
                </c:pt>
                <c:pt idx="574">
                  <c:v>574</c:v>
                </c:pt>
                <c:pt idx="575">
                  <c:v>575</c:v>
                </c:pt>
                <c:pt idx="576">
                  <c:v>576</c:v>
                </c:pt>
                <c:pt idx="577">
                  <c:v>577</c:v>
                </c:pt>
                <c:pt idx="578">
                  <c:v>578</c:v>
                </c:pt>
                <c:pt idx="579">
                  <c:v>579</c:v>
                </c:pt>
                <c:pt idx="580">
                  <c:v>580</c:v>
                </c:pt>
                <c:pt idx="581">
                  <c:v>581</c:v>
                </c:pt>
                <c:pt idx="582">
                  <c:v>582</c:v>
                </c:pt>
                <c:pt idx="583">
                  <c:v>583</c:v>
                </c:pt>
                <c:pt idx="584">
                  <c:v>584</c:v>
                </c:pt>
                <c:pt idx="585">
                  <c:v>585</c:v>
                </c:pt>
                <c:pt idx="586">
                  <c:v>586</c:v>
                </c:pt>
                <c:pt idx="587">
                  <c:v>587</c:v>
                </c:pt>
                <c:pt idx="588">
                  <c:v>588</c:v>
                </c:pt>
                <c:pt idx="589">
                  <c:v>589</c:v>
                </c:pt>
                <c:pt idx="590">
                  <c:v>590</c:v>
                </c:pt>
                <c:pt idx="591">
                  <c:v>591</c:v>
                </c:pt>
                <c:pt idx="592">
                  <c:v>592</c:v>
                </c:pt>
                <c:pt idx="593">
                  <c:v>593</c:v>
                </c:pt>
                <c:pt idx="594">
                  <c:v>594</c:v>
                </c:pt>
                <c:pt idx="595">
                  <c:v>595</c:v>
                </c:pt>
                <c:pt idx="596">
                  <c:v>596</c:v>
                </c:pt>
                <c:pt idx="597">
                  <c:v>597</c:v>
                </c:pt>
                <c:pt idx="598">
                  <c:v>598</c:v>
                </c:pt>
                <c:pt idx="599">
                  <c:v>599</c:v>
                </c:pt>
                <c:pt idx="600">
                  <c:v>600</c:v>
                </c:pt>
                <c:pt idx="601">
                  <c:v>601</c:v>
                </c:pt>
                <c:pt idx="602">
                  <c:v>602</c:v>
                </c:pt>
                <c:pt idx="603">
                  <c:v>603</c:v>
                </c:pt>
                <c:pt idx="604">
                  <c:v>604</c:v>
                </c:pt>
                <c:pt idx="605">
                  <c:v>605</c:v>
                </c:pt>
                <c:pt idx="606">
                  <c:v>606</c:v>
                </c:pt>
                <c:pt idx="607">
                  <c:v>607</c:v>
                </c:pt>
                <c:pt idx="608">
                  <c:v>608</c:v>
                </c:pt>
                <c:pt idx="609">
                  <c:v>609</c:v>
                </c:pt>
                <c:pt idx="610">
                  <c:v>610</c:v>
                </c:pt>
                <c:pt idx="611">
                  <c:v>611</c:v>
                </c:pt>
                <c:pt idx="612">
                  <c:v>612</c:v>
                </c:pt>
                <c:pt idx="613">
                  <c:v>613</c:v>
                </c:pt>
                <c:pt idx="614">
                  <c:v>614</c:v>
                </c:pt>
                <c:pt idx="615">
                  <c:v>615</c:v>
                </c:pt>
                <c:pt idx="616">
                  <c:v>616</c:v>
                </c:pt>
                <c:pt idx="617">
                  <c:v>617</c:v>
                </c:pt>
                <c:pt idx="618">
                  <c:v>618</c:v>
                </c:pt>
                <c:pt idx="619">
                  <c:v>619</c:v>
                </c:pt>
                <c:pt idx="620">
                  <c:v>620</c:v>
                </c:pt>
                <c:pt idx="621">
                  <c:v>621</c:v>
                </c:pt>
                <c:pt idx="622">
                  <c:v>622</c:v>
                </c:pt>
                <c:pt idx="623">
                  <c:v>623</c:v>
                </c:pt>
                <c:pt idx="624">
                  <c:v>624</c:v>
                </c:pt>
                <c:pt idx="625">
                  <c:v>625</c:v>
                </c:pt>
                <c:pt idx="626">
                  <c:v>626</c:v>
                </c:pt>
                <c:pt idx="627">
                  <c:v>627</c:v>
                </c:pt>
                <c:pt idx="628">
                  <c:v>628</c:v>
                </c:pt>
                <c:pt idx="629">
                  <c:v>629</c:v>
                </c:pt>
                <c:pt idx="630">
                  <c:v>630</c:v>
                </c:pt>
                <c:pt idx="631">
                  <c:v>631</c:v>
                </c:pt>
                <c:pt idx="632">
                  <c:v>632</c:v>
                </c:pt>
                <c:pt idx="633">
                  <c:v>633</c:v>
                </c:pt>
                <c:pt idx="634">
                  <c:v>634</c:v>
                </c:pt>
                <c:pt idx="635">
                  <c:v>635</c:v>
                </c:pt>
                <c:pt idx="636">
                  <c:v>636</c:v>
                </c:pt>
                <c:pt idx="637">
                  <c:v>637</c:v>
                </c:pt>
                <c:pt idx="638">
                  <c:v>638</c:v>
                </c:pt>
                <c:pt idx="639">
                  <c:v>639</c:v>
                </c:pt>
                <c:pt idx="640">
                  <c:v>640</c:v>
                </c:pt>
                <c:pt idx="641">
                  <c:v>641</c:v>
                </c:pt>
                <c:pt idx="642">
                  <c:v>642</c:v>
                </c:pt>
                <c:pt idx="643">
                  <c:v>643</c:v>
                </c:pt>
                <c:pt idx="644">
                  <c:v>644</c:v>
                </c:pt>
                <c:pt idx="645">
                  <c:v>645</c:v>
                </c:pt>
                <c:pt idx="646">
                  <c:v>646</c:v>
                </c:pt>
                <c:pt idx="647">
                  <c:v>647</c:v>
                </c:pt>
                <c:pt idx="648">
                  <c:v>648</c:v>
                </c:pt>
                <c:pt idx="649">
                  <c:v>649</c:v>
                </c:pt>
                <c:pt idx="650">
                  <c:v>650</c:v>
                </c:pt>
                <c:pt idx="651">
                  <c:v>651</c:v>
                </c:pt>
                <c:pt idx="652">
                  <c:v>652</c:v>
                </c:pt>
                <c:pt idx="653">
                  <c:v>653</c:v>
                </c:pt>
                <c:pt idx="654">
                  <c:v>654</c:v>
                </c:pt>
                <c:pt idx="655">
                  <c:v>655</c:v>
                </c:pt>
                <c:pt idx="656">
                  <c:v>656</c:v>
                </c:pt>
                <c:pt idx="657">
                  <c:v>657</c:v>
                </c:pt>
                <c:pt idx="658">
                  <c:v>658</c:v>
                </c:pt>
                <c:pt idx="659">
                  <c:v>659</c:v>
                </c:pt>
                <c:pt idx="660">
                  <c:v>660</c:v>
                </c:pt>
                <c:pt idx="661">
                  <c:v>661</c:v>
                </c:pt>
                <c:pt idx="662">
                  <c:v>662</c:v>
                </c:pt>
                <c:pt idx="663">
                  <c:v>663</c:v>
                </c:pt>
                <c:pt idx="664">
                  <c:v>664</c:v>
                </c:pt>
                <c:pt idx="665">
                  <c:v>665</c:v>
                </c:pt>
                <c:pt idx="666">
                  <c:v>666</c:v>
                </c:pt>
                <c:pt idx="667">
                  <c:v>667</c:v>
                </c:pt>
                <c:pt idx="668">
                  <c:v>668</c:v>
                </c:pt>
                <c:pt idx="669">
                  <c:v>669</c:v>
                </c:pt>
                <c:pt idx="670">
                  <c:v>670</c:v>
                </c:pt>
                <c:pt idx="671">
                  <c:v>671</c:v>
                </c:pt>
                <c:pt idx="672">
                  <c:v>672</c:v>
                </c:pt>
                <c:pt idx="673">
                  <c:v>673</c:v>
                </c:pt>
                <c:pt idx="674">
                  <c:v>674</c:v>
                </c:pt>
                <c:pt idx="675">
                  <c:v>675</c:v>
                </c:pt>
                <c:pt idx="676">
                  <c:v>676</c:v>
                </c:pt>
                <c:pt idx="677">
                  <c:v>677</c:v>
                </c:pt>
                <c:pt idx="678">
                  <c:v>678</c:v>
                </c:pt>
                <c:pt idx="679">
                  <c:v>679</c:v>
                </c:pt>
                <c:pt idx="680">
                  <c:v>680</c:v>
                </c:pt>
                <c:pt idx="681">
                  <c:v>681</c:v>
                </c:pt>
                <c:pt idx="682">
                  <c:v>682</c:v>
                </c:pt>
                <c:pt idx="683">
                  <c:v>683</c:v>
                </c:pt>
                <c:pt idx="684">
                  <c:v>684</c:v>
                </c:pt>
                <c:pt idx="685">
                  <c:v>685</c:v>
                </c:pt>
                <c:pt idx="686">
                  <c:v>686</c:v>
                </c:pt>
                <c:pt idx="687">
                  <c:v>687</c:v>
                </c:pt>
                <c:pt idx="688">
                  <c:v>688</c:v>
                </c:pt>
                <c:pt idx="689">
                  <c:v>689</c:v>
                </c:pt>
                <c:pt idx="690">
                  <c:v>690</c:v>
                </c:pt>
                <c:pt idx="691">
                  <c:v>691</c:v>
                </c:pt>
                <c:pt idx="692">
                  <c:v>692</c:v>
                </c:pt>
                <c:pt idx="693">
                  <c:v>693</c:v>
                </c:pt>
                <c:pt idx="694">
                  <c:v>694</c:v>
                </c:pt>
                <c:pt idx="695">
                  <c:v>695</c:v>
                </c:pt>
                <c:pt idx="696">
                  <c:v>696</c:v>
                </c:pt>
                <c:pt idx="697">
                  <c:v>697</c:v>
                </c:pt>
                <c:pt idx="698">
                  <c:v>698</c:v>
                </c:pt>
                <c:pt idx="699">
                  <c:v>699</c:v>
                </c:pt>
                <c:pt idx="700">
                  <c:v>700</c:v>
                </c:pt>
                <c:pt idx="701">
                  <c:v>701</c:v>
                </c:pt>
                <c:pt idx="702">
                  <c:v>702</c:v>
                </c:pt>
                <c:pt idx="703">
                  <c:v>703</c:v>
                </c:pt>
                <c:pt idx="704">
                  <c:v>704</c:v>
                </c:pt>
                <c:pt idx="705">
                  <c:v>705</c:v>
                </c:pt>
                <c:pt idx="706">
                  <c:v>706</c:v>
                </c:pt>
                <c:pt idx="707">
                  <c:v>707</c:v>
                </c:pt>
                <c:pt idx="708">
                  <c:v>708</c:v>
                </c:pt>
                <c:pt idx="709">
                  <c:v>709</c:v>
                </c:pt>
                <c:pt idx="710">
                  <c:v>710</c:v>
                </c:pt>
                <c:pt idx="711">
                  <c:v>711</c:v>
                </c:pt>
                <c:pt idx="712">
                  <c:v>712</c:v>
                </c:pt>
                <c:pt idx="713">
                  <c:v>713</c:v>
                </c:pt>
                <c:pt idx="714">
                  <c:v>714</c:v>
                </c:pt>
                <c:pt idx="715">
                  <c:v>715</c:v>
                </c:pt>
                <c:pt idx="716">
                  <c:v>716</c:v>
                </c:pt>
                <c:pt idx="717">
                  <c:v>717</c:v>
                </c:pt>
                <c:pt idx="718">
                  <c:v>718</c:v>
                </c:pt>
                <c:pt idx="719">
                  <c:v>719</c:v>
                </c:pt>
                <c:pt idx="720">
                  <c:v>720</c:v>
                </c:pt>
                <c:pt idx="721">
                  <c:v>721</c:v>
                </c:pt>
                <c:pt idx="722">
                  <c:v>722</c:v>
                </c:pt>
                <c:pt idx="723">
                  <c:v>723</c:v>
                </c:pt>
                <c:pt idx="724">
                  <c:v>724</c:v>
                </c:pt>
                <c:pt idx="725">
                  <c:v>725</c:v>
                </c:pt>
                <c:pt idx="726">
                  <c:v>726</c:v>
                </c:pt>
                <c:pt idx="727">
                  <c:v>727</c:v>
                </c:pt>
                <c:pt idx="728">
                  <c:v>728</c:v>
                </c:pt>
                <c:pt idx="729">
                  <c:v>729</c:v>
                </c:pt>
                <c:pt idx="730">
                  <c:v>730</c:v>
                </c:pt>
                <c:pt idx="731">
                  <c:v>731</c:v>
                </c:pt>
                <c:pt idx="732">
                  <c:v>732</c:v>
                </c:pt>
                <c:pt idx="733">
                  <c:v>733</c:v>
                </c:pt>
                <c:pt idx="734">
                  <c:v>734</c:v>
                </c:pt>
                <c:pt idx="735">
                  <c:v>735</c:v>
                </c:pt>
                <c:pt idx="736">
                  <c:v>736</c:v>
                </c:pt>
                <c:pt idx="737">
                  <c:v>737</c:v>
                </c:pt>
                <c:pt idx="738">
                  <c:v>738</c:v>
                </c:pt>
                <c:pt idx="739">
                  <c:v>739</c:v>
                </c:pt>
                <c:pt idx="740">
                  <c:v>740</c:v>
                </c:pt>
                <c:pt idx="741">
                  <c:v>741</c:v>
                </c:pt>
                <c:pt idx="742">
                  <c:v>742</c:v>
                </c:pt>
                <c:pt idx="743">
                  <c:v>743</c:v>
                </c:pt>
                <c:pt idx="744">
                  <c:v>744</c:v>
                </c:pt>
                <c:pt idx="745">
                  <c:v>745</c:v>
                </c:pt>
                <c:pt idx="746">
                  <c:v>746</c:v>
                </c:pt>
                <c:pt idx="747">
                  <c:v>747</c:v>
                </c:pt>
                <c:pt idx="748">
                  <c:v>748</c:v>
                </c:pt>
                <c:pt idx="749">
                  <c:v>749</c:v>
                </c:pt>
                <c:pt idx="750">
                  <c:v>750</c:v>
                </c:pt>
                <c:pt idx="751">
                  <c:v>751</c:v>
                </c:pt>
                <c:pt idx="752">
                  <c:v>752</c:v>
                </c:pt>
                <c:pt idx="753">
                  <c:v>753</c:v>
                </c:pt>
                <c:pt idx="754">
                  <c:v>754</c:v>
                </c:pt>
                <c:pt idx="755">
                  <c:v>755</c:v>
                </c:pt>
                <c:pt idx="756">
                  <c:v>756</c:v>
                </c:pt>
                <c:pt idx="757">
                  <c:v>757</c:v>
                </c:pt>
                <c:pt idx="758">
                  <c:v>758</c:v>
                </c:pt>
                <c:pt idx="759">
                  <c:v>759</c:v>
                </c:pt>
                <c:pt idx="760">
                  <c:v>760</c:v>
                </c:pt>
                <c:pt idx="761">
                  <c:v>761</c:v>
                </c:pt>
                <c:pt idx="762">
                  <c:v>762</c:v>
                </c:pt>
                <c:pt idx="763">
                  <c:v>763</c:v>
                </c:pt>
                <c:pt idx="764">
                  <c:v>764</c:v>
                </c:pt>
                <c:pt idx="765">
                  <c:v>765</c:v>
                </c:pt>
                <c:pt idx="766">
                  <c:v>766</c:v>
                </c:pt>
                <c:pt idx="767">
                  <c:v>767</c:v>
                </c:pt>
                <c:pt idx="768">
                  <c:v>768</c:v>
                </c:pt>
                <c:pt idx="769">
                  <c:v>769</c:v>
                </c:pt>
                <c:pt idx="770">
                  <c:v>770</c:v>
                </c:pt>
                <c:pt idx="771">
                  <c:v>771</c:v>
                </c:pt>
                <c:pt idx="772">
                  <c:v>772</c:v>
                </c:pt>
                <c:pt idx="773">
                  <c:v>773</c:v>
                </c:pt>
                <c:pt idx="774">
                  <c:v>774</c:v>
                </c:pt>
                <c:pt idx="775">
                  <c:v>775</c:v>
                </c:pt>
                <c:pt idx="776">
                  <c:v>776</c:v>
                </c:pt>
                <c:pt idx="777">
                  <c:v>777</c:v>
                </c:pt>
                <c:pt idx="778">
                  <c:v>778</c:v>
                </c:pt>
                <c:pt idx="779">
                  <c:v>779</c:v>
                </c:pt>
                <c:pt idx="780">
                  <c:v>780</c:v>
                </c:pt>
                <c:pt idx="781">
                  <c:v>781</c:v>
                </c:pt>
                <c:pt idx="782">
                  <c:v>782</c:v>
                </c:pt>
                <c:pt idx="783">
                  <c:v>783</c:v>
                </c:pt>
                <c:pt idx="784">
                  <c:v>784</c:v>
                </c:pt>
                <c:pt idx="785">
                  <c:v>785</c:v>
                </c:pt>
                <c:pt idx="786">
                  <c:v>786</c:v>
                </c:pt>
                <c:pt idx="787">
                  <c:v>787</c:v>
                </c:pt>
                <c:pt idx="788">
                  <c:v>788</c:v>
                </c:pt>
                <c:pt idx="789">
                  <c:v>789</c:v>
                </c:pt>
                <c:pt idx="790">
                  <c:v>790</c:v>
                </c:pt>
                <c:pt idx="791">
                  <c:v>791</c:v>
                </c:pt>
                <c:pt idx="792">
                  <c:v>792</c:v>
                </c:pt>
                <c:pt idx="793">
                  <c:v>793</c:v>
                </c:pt>
                <c:pt idx="794">
                  <c:v>794</c:v>
                </c:pt>
                <c:pt idx="795">
                  <c:v>795</c:v>
                </c:pt>
                <c:pt idx="796">
                  <c:v>796</c:v>
                </c:pt>
                <c:pt idx="797">
                  <c:v>797</c:v>
                </c:pt>
                <c:pt idx="798">
                  <c:v>798</c:v>
                </c:pt>
                <c:pt idx="799">
                  <c:v>799</c:v>
                </c:pt>
                <c:pt idx="800">
                  <c:v>800</c:v>
                </c:pt>
                <c:pt idx="801">
                  <c:v>801</c:v>
                </c:pt>
                <c:pt idx="802">
                  <c:v>802</c:v>
                </c:pt>
                <c:pt idx="803">
                  <c:v>803</c:v>
                </c:pt>
                <c:pt idx="804">
                  <c:v>804</c:v>
                </c:pt>
                <c:pt idx="805">
                  <c:v>805</c:v>
                </c:pt>
                <c:pt idx="806">
                  <c:v>806</c:v>
                </c:pt>
                <c:pt idx="807">
                  <c:v>807</c:v>
                </c:pt>
                <c:pt idx="808">
                  <c:v>808</c:v>
                </c:pt>
                <c:pt idx="809">
                  <c:v>809</c:v>
                </c:pt>
                <c:pt idx="810">
                  <c:v>810</c:v>
                </c:pt>
                <c:pt idx="811">
                  <c:v>811</c:v>
                </c:pt>
                <c:pt idx="812">
                  <c:v>812</c:v>
                </c:pt>
                <c:pt idx="813">
                  <c:v>813</c:v>
                </c:pt>
                <c:pt idx="814">
                  <c:v>814</c:v>
                </c:pt>
                <c:pt idx="815">
                  <c:v>815</c:v>
                </c:pt>
                <c:pt idx="816">
                  <c:v>816</c:v>
                </c:pt>
                <c:pt idx="817">
                  <c:v>817</c:v>
                </c:pt>
                <c:pt idx="818">
                  <c:v>818</c:v>
                </c:pt>
                <c:pt idx="819">
                  <c:v>819</c:v>
                </c:pt>
                <c:pt idx="820">
                  <c:v>820</c:v>
                </c:pt>
                <c:pt idx="821">
                  <c:v>821</c:v>
                </c:pt>
                <c:pt idx="822">
                  <c:v>822</c:v>
                </c:pt>
                <c:pt idx="823">
                  <c:v>823</c:v>
                </c:pt>
                <c:pt idx="824">
                  <c:v>824</c:v>
                </c:pt>
                <c:pt idx="825">
                  <c:v>825</c:v>
                </c:pt>
                <c:pt idx="826">
                  <c:v>826</c:v>
                </c:pt>
                <c:pt idx="827">
                  <c:v>827</c:v>
                </c:pt>
                <c:pt idx="828">
                  <c:v>828</c:v>
                </c:pt>
                <c:pt idx="829">
                  <c:v>829</c:v>
                </c:pt>
                <c:pt idx="830">
                  <c:v>830</c:v>
                </c:pt>
                <c:pt idx="831">
                  <c:v>831</c:v>
                </c:pt>
                <c:pt idx="832">
                  <c:v>832</c:v>
                </c:pt>
                <c:pt idx="833">
                  <c:v>833</c:v>
                </c:pt>
                <c:pt idx="834">
                  <c:v>834</c:v>
                </c:pt>
                <c:pt idx="835">
                  <c:v>835</c:v>
                </c:pt>
                <c:pt idx="836">
                  <c:v>836</c:v>
                </c:pt>
                <c:pt idx="837">
                  <c:v>837</c:v>
                </c:pt>
                <c:pt idx="838">
                  <c:v>838</c:v>
                </c:pt>
                <c:pt idx="839">
                  <c:v>839</c:v>
                </c:pt>
                <c:pt idx="840">
                  <c:v>840</c:v>
                </c:pt>
                <c:pt idx="841">
                  <c:v>841</c:v>
                </c:pt>
                <c:pt idx="842">
                  <c:v>842</c:v>
                </c:pt>
                <c:pt idx="843">
                  <c:v>843</c:v>
                </c:pt>
                <c:pt idx="844">
                  <c:v>844</c:v>
                </c:pt>
                <c:pt idx="845">
                  <c:v>845</c:v>
                </c:pt>
                <c:pt idx="846">
                  <c:v>846</c:v>
                </c:pt>
                <c:pt idx="847">
                  <c:v>847</c:v>
                </c:pt>
                <c:pt idx="848">
                  <c:v>848</c:v>
                </c:pt>
                <c:pt idx="849">
                  <c:v>849</c:v>
                </c:pt>
                <c:pt idx="850">
                  <c:v>850</c:v>
                </c:pt>
                <c:pt idx="851">
                  <c:v>851</c:v>
                </c:pt>
                <c:pt idx="852">
                  <c:v>852</c:v>
                </c:pt>
                <c:pt idx="853">
                  <c:v>853</c:v>
                </c:pt>
                <c:pt idx="854">
                  <c:v>854</c:v>
                </c:pt>
                <c:pt idx="855">
                  <c:v>855</c:v>
                </c:pt>
                <c:pt idx="856">
                  <c:v>856</c:v>
                </c:pt>
                <c:pt idx="857">
                  <c:v>857</c:v>
                </c:pt>
                <c:pt idx="858">
                  <c:v>858</c:v>
                </c:pt>
                <c:pt idx="859">
                  <c:v>859</c:v>
                </c:pt>
                <c:pt idx="860">
                  <c:v>860</c:v>
                </c:pt>
                <c:pt idx="861">
                  <c:v>861</c:v>
                </c:pt>
                <c:pt idx="862">
                  <c:v>862</c:v>
                </c:pt>
                <c:pt idx="863">
                  <c:v>863</c:v>
                </c:pt>
                <c:pt idx="864">
                  <c:v>864</c:v>
                </c:pt>
                <c:pt idx="865">
                  <c:v>865</c:v>
                </c:pt>
                <c:pt idx="866">
                  <c:v>866</c:v>
                </c:pt>
                <c:pt idx="867">
                  <c:v>867</c:v>
                </c:pt>
                <c:pt idx="868">
                  <c:v>868</c:v>
                </c:pt>
                <c:pt idx="869">
                  <c:v>869</c:v>
                </c:pt>
                <c:pt idx="870">
                  <c:v>870</c:v>
                </c:pt>
                <c:pt idx="871">
                  <c:v>871</c:v>
                </c:pt>
                <c:pt idx="872">
                  <c:v>872</c:v>
                </c:pt>
                <c:pt idx="873">
                  <c:v>873</c:v>
                </c:pt>
                <c:pt idx="874">
                  <c:v>874</c:v>
                </c:pt>
                <c:pt idx="875">
                  <c:v>875</c:v>
                </c:pt>
                <c:pt idx="876">
                  <c:v>876</c:v>
                </c:pt>
                <c:pt idx="877">
                  <c:v>877</c:v>
                </c:pt>
                <c:pt idx="878">
                  <c:v>878</c:v>
                </c:pt>
                <c:pt idx="879">
                  <c:v>879</c:v>
                </c:pt>
                <c:pt idx="880">
                  <c:v>880</c:v>
                </c:pt>
                <c:pt idx="881">
                  <c:v>881</c:v>
                </c:pt>
                <c:pt idx="882">
                  <c:v>882</c:v>
                </c:pt>
                <c:pt idx="883">
                  <c:v>883</c:v>
                </c:pt>
                <c:pt idx="884">
                  <c:v>884</c:v>
                </c:pt>
                <c:pt idx="885">
                  <c:v>885</c:v>
                </c:pt>
                <c:pt idx="886">
                  <c:v>886</c:v>
                </c:pt>
                <c:pt idx="887">
                  <c:v>887</c:v>
                </c:pt>
                <c:pt idx="888">
                  <c:v>888</c:v>
                </c:pt>
                <c:pt idx="889">
                  <c:v>889</c:v>
                </c:pt>
                <c:pt idx="890">
                  <c:v>890</c:v>
                </c:pt>
                <c:pt idx="891">
                  <c:v>891</c:v>
                </c:pt>
                <c:pt idx="892">
                  <c:v>892</c:v>
                </c:pt>
                <c:pt idx="893">
                  <c:v>893</c:v>
                </c:pt>
                <c:pt idx="894">
                  <c:v>894</c:v>
                </c:pt>
                <c:pt idx="895">
                  <c:v>895</c:v>
                </c:pt>
                <c:pt idx="896">
                  <c:v>896</c:v>
                </c:pt>
                <c:pt idx="897">
                  <c:v>897</c:v>
                </c:pt>
                <c:pt idx="898">
                  <c:v>898</c:v>
                </c:pt>
                <c:pt idx="899">
                  <c:v>899</c:v>
                </c:pt>
                <c:pt idx="900">
                  <c:v>900</c:v>
                </c:pt>
                <c:pt idx="901">
                  <c:v>901</c:v>
                </c:pt>
                <c:pt idx="902">
                  <c:v>902</c:v>
                </c:pt>
                <c:pt idx="903">
                  <c:v>903</c:v>
                </c:pt>
                <c:pt idx="904">
                  <c:v>904</c:v>
                </c:pt>
                <c:pt idx="905">
                  <c:v>905</c:v>
                </c:pt>
                <c:pt idx="906">
                  <c:v>906</c:v>
                </c:pt>
                <c:pt idx="907">
                  <c:v>907</c:v>
                </c:pt>
                <c:pt idx="908">
                  <c:v>908</c:v>
                </c:pt>
                <c:pt idx="909">
                  <c:v>909</c:v>
                </c:pt>
                <c:pt idx="910">
                  <c:v>910</c:v>
                </c:pt>
                <c:pt idx="911">
                  <c:v>911</c:v>
                </c:pt>
                <c:pt idx="912">
                  <c:v>912</c:v>
                </c:pt>
                <c:pt idx="913">
                  <c:v>913</c:v>
                </c:pt>
                <c:pt idx="914">
                  <c:v>914</c:v>
                </c:pt>
                <c:pt idx="915">
                  <c:v>915</c:v>
                </c:pt>
                <c:pt idx="916">
                  <c:v>916</c:v>
                </c:pt>
                <c:pt idx="917">
                  <c:v>917</c:v>
                </c:pt>
                <c:pt idx="918">
                  <c:v>918</c:v>
                </c:pt>
                <c:pt idx="919">
                  <c:v>919</c:v>
                </c:pt>
                <c:pt idx="920">
                  <c:v>920</c:v>
                </c:pt>
                <c:pt idx="921">
                  <c:v>921</c:v>
                </c:pt>
                <c:pt idx="922">
                  <c:v>922</c:v>
                </c:pt>
                <c:pt idx="923">
                  <c:v>923</c:v>
                </c:pt>
                <c:pt idx="924">
                  <c:v>924</c:v>
                </c:pt>
                <c:pt idx="925">
                  <c:v>925</c:v>
                </c:pt>
                <c:pt idx="926">
                  <c:v>926</c:v>
                </c:pt>
                <c:pt idx="927">
                  <c:v>927</c:v>
                </c:pt>
                <c:pt idx="928">
                  <c:v>928</c:v>
                </c:pt>
                <c:pt idx="929">
                  <c:v>929</c:v>
                </c:pt>
                <c:pt idx="930">
                  <c:v>930</c:v>
                </c:pt>
                <c:pt idx="931">
                  <c:v>931</c:v>
                </c:pt>
                <c:pt idx="932">
                  <c:v>932</c:v>
                </c:pt>
                <c:pt idx="933">
                  <c:v>933</c:v>
                </c:pt>
                <c:pt idx="934">
                  <c:v>934</c:v>
                </c:pt>
                <c:pt idx="935">
                  <c:v>935</c:v>
                </c:pt>
                <c:pt idx="936">
                  <c:v>936</c:v>
                </c:pt>
                <c:pt idx="937">
                  <c:v>937</c:v>
                </c:pt>
                <c:pt idx="938">
                  <c:v>938</c:v>
                </c:pt>
                <c:pt idx="939">
                  <c:v>939</c:v>
                </c:pt>
                <c:pt idx="940">
                  <c:v>940</c:v>
                </c:pt>
                <c:pt idx="941">
                  <c:v>941</c:v>
                </c:pt>
                <c:pt idx="942">
                  <c:v>942</c:v>
                </c:pt>
                <c:pt idx="943">
                  <c:v>943</c:v>
                </c:pt>
                <c:pt idx="944">
                  <c:v>944</c:v>
                </c:pt>
                <c:pt idx="945">
                  <c:v>945</c:v>
                </c:pt>
                <c:pt idx="946">
                  <c:v>946</c:v>
                </c:pt>
                <c:pt idx="947">
                  <c:v>947</c:v>
                </c:pt>
                <c:pt idx="948">
                  <c:v>948</c:v>
                </c:pt>
                <c:pt idx="949">
                  <c:v>949</c:v>
                </c:pt>
                <c:pt idx="950">
                  <c:v>950</c:v>
                </c:pt>
                <c:pt idx="951">
                  <c:v>951</c:v>
                </c:pt>
                <c:pt idx="952">
                  <c:v>952</c:v>
                </c:pt>
                <c:pt idx="953">
                  <c:v>953</c:v>
                </c:pt>
                <c:pt idx="954">
                  <c:v>954</c:v>
                </c:pt>
                <c:pt idx="955">
                  <c:v>955</c:v>
                </c:pt>
                <c:pt idx="956">
                  <c:v>956</c:v>
                </c:pt>
                <c:pt idx="957">
                  <c:v>957</c:v>
                </c:pt>
                <c:pt idx="958">
                  <c:v>958</c:v>
                </c:pt>
                <c:pt idx="959">
                  <c:v>959</c:v>
                </c:pt>
                <c:pt idx="960">
                  <c:v>960</c:v>
                </c:pt>
                <c:pt idx="961">
                  <c:v>961</c:v>
                </c:pt>
                <c:pt idx="962">
                  <c:v>962</c:v>
                </c:pt>
                <c:pt idx="963">
                  <c:v>963</c:v>
                </c:pt>
                <c:pt idx="964">
                  <c:v>964</c:v>
                </c:pt>
                <c:pt idx="965">
                  <c:v>965</c:v>
                </c:pt>
                <c:pt idx="966">
                  <c:v>966</c:v>
                </c:pt>
                <c:pt idx="967">
                  <c:v>967</c:v>
                </c:pt>
                <c:pt idx="968">
                  <c:v>968</c:v>
                </c:pt>
                <c:pt idx="969">
                  <c:v>969</c:v>
                </c:pt>
                <c:pt idx="970">
                  <c:v>970</c:v>
                </c:pt>
                <c:pt idx="971">
                  <c:v>971</c:v>
                </c:pt>
                <c:pt idx="972">
                  <c:v>972</c:v>
                </c:pt>
                <c:pt idx="973">
                  <c:v>973</c:v>
                </c:pt>
                <c:pt idx="974">
                  <c:v>974</c:v>
                </c:pt>
                <c:pt idx="975">
                  <c:v>975</c:v>
                </c:pt>
                <c:pt idx="976">
                  <c:v>976</c:v>
                </c:pt>
                <c:pt idx="977">
                  <c:v>977</c:v>
                </c:pt>
                <c:pt idx="978">
                  <c:v>978</c:v>
                </c:pt>
                <c:pt idx="979">
                  <c:v>979</c:v>
                </c:pt>
                <c:pt idx="980">
                  <c:v>980</c:v>
                </c:pt>
                <c:pt idx="981">
                  <c:v>981</c:v>
                </c:pt>
                <c:pt idx="982">
                  <c:v>982</c:v>
                </c:pt>
                <c:pt idx="983">
                  <c:v>983</c:v>
                </c:pt>
                <c:pt idx="984">
                  <c:v>984</c:v>
                </c:pt>
                <c:pt idx="985">
                  <c:v>985</c:v>
                </c:pt>
                <c:pt idx="986">
                  <c:v>986</c:v>
                </c:pt>
                <c:pt idx="987">
                  <c:v>987</c:v>
                </c:pt>
                <c:pt idx="988">
                  <c:v>988</c:v>
                </c:pt>
                <c:pt idx="989">
                  <c:v>989</c:v>
                </c:pt>
                <c:pt idx="990">
                  <c:v>990</c:v>
                </c:pt>
                <c:pt idx="991">
                  <c:v>991</c:v>
                </c:pt>
                <c:pt idx="992">
                  <c:v>992</c:v>
                </c:pt>
                <c:pt idx="993">
                  <c:v>993</c:v>
                </c:pt>
                <c:pt idx="994">
                  <c:v>994</c:v>
                </c:pt>
                <c:pt idx="995">
                  <c:v>995</c:v>
                </c:pt>
                <c:pt idx="996">
                  <c:v>996</c:v>
                </c:pt>
                <c:pt idx="997">
                  <c:v>997</c:v>
                </c:pt>
                <c:pt idx="998">
                  <c:v>998</c:v>
                </c:pt>
                <c:pt idx="999">
                  <c:v>999</c:v>
                </c:pt>
                <c:pt idx="1000">
                  <c:v>1000</c:v>
                </c:pt>
              </c:numCache>
            </c:numRef>
          </c:xVal>
          <c:yVal>
            <c:numRef>
              <c:f>'Prada-Pradator'!$K$8:$K$1008</c:f>
              <c:numCache>
                <c:formatCode>General</c:formatCode>
                <c:ptCount val="1001"/>
                <c:pt idx="0">
                  <c:v>50</c:v>
                </c:pt>
                <c:pt idx="1">
                  <c:v>48.32</c:v>
                </c:pt>
                <c:pt idx="2">
                  <c:v>46.696447999999997</c:v>
                </c:pt>
                <c:pt idx="3">
                  <c:v>45.130208788348924</c:v>
                </c:pt>
                <c:pt idx="4">
                  <c:v>43.621750854674403</c:v>
                </c:pt>
                <c:pt idx="5">
                  <c:v>42.171191219125802</c:v>
                </c:pt>
                <c:pt idx="6">
                  <c:v>40.778338376305136</c:v>
                </c:pt>
                <c:pt idx="7">
                  <c:v>39.442732962073308</c:v>
                </c:pt>
                <c:pt idx="8">
                  <c:v>38.163685867012305</c:v>
                </c:pt>
                <c:pt idx="9">
                  <c:v>36.940313620575616</c:v>
                </c:pt>
                <c:pt idx="10">
                  <c:v>35.771570955075241</c:v>
                </c:pt>
                <c:pt idx="11">
                  <c:v>34.656280529329734</c:v>
                </c:pt>
                <c:pt idx="12">
                  <c:v>33.593159849072059</c:v>
                </c:pt>
                <c:pt idx="13">
                  <c:v>32.580845466341984</c:v>
                </c:pt>
                <c:pt idx="14">
                  <c:v>31.617914574434142</c:v>
                </c:pt>
                <c:pt idx="15">
                  <c:v>30.702904139939687</c:v>
                </c:pt>
                <c:pt idx="16">
                  <c:v>29.834327730379567</c:v>
                </c:pt>
                <c:pt idx="17">
                  <c:v>29.010690206182105</c:v>
                </c:pt>
                <c:pt idx="18">
                  <c:v>28.23050045050736</c:v>
                </c:pt>
                <c:pt idx="19">
                  <c:v>27.492282310748745</c:v>
                </c:pt>
                <c:pt idx="20">
                  <c:v>26.794583922406169</c:v>
                </c:pt>
                <c:pt idx="21">
                  <c:v>26.135985580256307</c:v>
                </c:pt>
                <c:pt idx="22">
                  <c:v>25.515106314053568</c:v>
                </c:pt>
                <c:pt idx="23">
                  <c:v>24.930609316975854</c:v>
                </c:pt>
                <c:pt idx="24">
                  <c:v>24.381206365172808</c:v>
                </c:pt>
                <c:pt idx="25">
                  <c:v>23.865661356479038</c:v>
                </c:pt>
                <c:pt idx="26">
                  <c:v>23.382793085936083</c:v>
                </c:pt>
                <c:pt idx="27">
                  <c:v>22.931477365469792</c:v>
                </c:pt>
                <c:pt idx="28">
                  <c:v>22.510648585078595</c:v>
                </c:pt>
                <c:pt idx="29">
                  <c:v>22.119300803336799</c:v>
                </c:pt>
                <c:pt idx="30">
                  <c:v>21.756488445997821</c:v>
                </c:pt>
                <c:pt idx="31">
                  <c:v>21.421326683053003</c:v>
                </c:pt>
                <c:pt idx="32">
                  <c:v>21.112991546793378</c:v>
                </c:pt>
                <c:pt idx="33">
                  <c:v>20.830719846243788</c:v>
                </c:pt>
                <c:pt idx="34">
                  <c:v>20.573808926783546</c:v>
                </c:pt>
                <c:pt idx="35">
                  <c:v>20.341616317816108</c:v>
                </c:pt>
                <c:pt idx="36">
                  <c:v>20.133559305972419</c:v>
                </c:pt>
                <c:pt idx="37">
                  <c:v>19.949114466493626</c:v>
                </c:pt>
                <c:pt idx="38">
                  <c:v>19.787817181098582</c:v>
                </c:pt>
                <c:pt idx="39">
                  <c:v>19.649261166757611</c:v>
                </c:pt>
                <c:pt idx="40">
                  <c:v>19.533098036322105</c:v>
                </c:pt>
                <c:pt idx="41">
                  <c:v>19.439036908855325</c:v>
                </c:pt>
                <c:pt idx="42">
                  <c:v>19.366844084728566</c:v>
                </c:pt>
                <c:pt idx="43">
                  <c:v>19.316342798044865</c:v>
                </c:pt>
                <c:pt idx="44">
                  <c:v>19.287413056686351</c:v>
                </c:pt>
                <c:pt idx="45">
                  <c:v>19.279991578208588</c:v>
                </c:pt>
                <c:pt idx="46">
                  <c:v>19.294071827884419</c:v>
                </c:pt>
                <c:pt idx="47">
                  <c:v>19.329704163389565</c:v>
                </c:pt>
                <c:pt idx="48">
                  <c:v>19.386996088881805</c:v>
                </c:pt>
                <c:pt idx="49">
                  <c:v>19.466112619514551</c:v>
                </c:pt>
                <c:pt idx="50">
                  <c:v>19.567276755702778</c:v>
                </c:pt>
                <c:pt idx="51">
                  <c:v>19.690770064683523</c:v>
                </c:pt>
                <c:pt idx="52">
                  <c:v>19.836933365041631</c:v>
                </c:pt>
                <c:pt idx="53">
                  <c:v>20.006167507860791</c:v>
                </c:pt>
                <c:pt idx="54">
                  <c:v>20.198934245964452</c:v>
                </c:pt>
                <c:pt idx="55">
                  <c:v>20.41575718028362</c:v>
                </c:pt>
                <c:pt idx="56">
                  <c:v>20.657222769679393</c:v>
                </c:pt>
                <c:pt idx="57">
                  <c:v>20.92398138750476</c:v>
                </c:pt>
                <c:pt idx="58">
                  <c:v>21.216748404758707</c:v>
                </c:pt>
                <c:pt idx="59">
                  <c:v>21.536305275808051</c:v>
                </c:pt>
                <c:pt idx="60">
                  <c:v>21.883500598269915</c:v>
                </c:pt>
                <c:pt idx="61">
                  <c:v>22.259251113698138</c:v>
                </c:pt>
                <c:pt idx="62">
                  <c:v>22.664542610137971</c:v>
                </c:pt>
                <c:pt idx="63">
                  <c:v>23.100430681342083</c:v>
                </c:pt>
                <c:pt idx="64">
                  <c:v>23.568041290415291</c:v>
                </c:pt>
                <c:pt idx="65">
                  <c:v>24.06857107781731</c:v>
                </c:pt>
                <c:pt idx="66">
                  <c:v>24.603287344949361</c:v>
                </c:pt>
                <c:pt idx="67">
                  <c:v>25.173527634938385</c:v>
                </c:pt>
                <c:pt idx="68">
                  <c:v>25.780698821681426</c:v>
                </c:pt>
                <c:pt idx="69">
                  <c:v>26.426275606711606</c:v>
                </c:pt>
                <c:pt idx="70">
                  <c:v>27.111798311009359</c:v>
                </c:pt>
                <c:pt idx="71">
                  <c:v>27.838869835555588</c:v>
                </c:pt>
                <c:pt idx="72">
                  <c:v>28.609151650295566</c:v>
                </c:pt>
                <c:pt idx="73">
                  <c:v>29.424358656397505</c:v>
                </c:pt>
                <c:pt idx="74">
                  <c:v>30.286252751455191</c:v>
                </c:pt>
                <c:pt idx="75">
                  <c:v>31.196634911890488</c:v>
                </c:pt>
                <c:pt idx="76">
                  <c:v>32.157335591644419</c:v>
                </c:pt>
                <c:pt idx="77">
                  <c:v>33.170203221806489</c:v>
                </c:pt>
                <c:pt idx="78">
                  <c:v>34.237090582755727</c:v>
                </c:pt>
                <c:pt idx="79">
                  <c:v>35.359838809461735</c:v>
                </c:pt>
                <c:pt idx="80">
                  <c:v>36.540258782781407</c:v>
                </c:pt>
                <c:pt idx="81">
                  <c:v>37.780109656037489</c:v>
                </c:pt>
                <c:pt idx="82">
                  <c:v>39.0810742682363</c:v>
                </c:pt>
                <c:pt idx="83">
                  <c:v>40.444731204542705</c:v>
                </c:pt>
                <c:pt idx="84">
                  <c:v>41.872523282865714</c:v>
                </c:pt>
                <c:pt idx="85">
                  <c:v>43.365722274604188</c:v>
                </c:pt>
                <c:pt idx="86">
                  <c:v>44.925389709920879</c:v>
                </c:pt>
                <c:pt idx="87">
                  <c:v>46.552333675641826</c:v>
                </c:pt>
                <c:pt idx="88">
                  <c:v>48.247061589356065</c:v>
                </c:pt>
                <c:pt idx="89">
                  <c:v>50.009729028801438</c:v>
                </c:pt>
                <c:pt idx="90">
                  <c:v>51.840084813251629</c:v>
                </c:pt>
                <c:pt idx="91">
                  <c:v>53.737412675068761</c:v>
                </c:pt>
                <c:pt idx="92">
                  <c:v>55.700470025946935</c:v>
                </c:pt>
                <c:pt idx="93">
                  <c:v>57.727424513848945</c:v>
                </c:pt>
                <c:pt idx="94">
                  <c:v>59.815789282242335</c:v>
                </c:pt>
                <c:pt idx="95">
                  <c:v>61.962358080438023</c:v>
                </c:pt>
                <c:pt idx="96">
                  <c:v>64.16314162819566</c:v>
                </c:pt>
                <c:pt idx="97">
                  <c:v>66.413306902608213</c:v>
                </c:pt>
                <c:pt idx="98">
                  <c:v>68.707121281386947</c:v>
                </c:pt>
                <c:pt idx="99">
                  <c:v>71.037903732048122</c:v>
                </c:pt>
                <c:pt idx="100">
                  <c:v>73.397985466323732</c:v>
                </c:pt>
                <c:pt idx="101">
                  <c:v>75.778682665840194</c:v>
                </c:pt>
                <c:pt idx="102">
                  <c:v>78.170284008863675</c:v>
                </c:pt>
                <c:pt idx="103">
                  <c:v>80.562055767215469</c:v>
                </c:pt>
                <c:pt idx="104">
                  <c:v>82.942267175283419</c:v>
                </c:pt>
                <c:pt idx="105">
                  <c:v>85.29823857827067</c:v>
                </c:pt>
                <c:pt idx="106">
                  <c:v>87.616414526029956</c:v>
                </c:pt>
                <c:pt idx="107">
                  <c:v>89.882463478477419</c:v>
                </c:pt>
                <c:pt idx="108">
                  <c:v>92.081405122254736</c:v>
                </c:pt>
                <c:pt idx="109">
                  <c:v>94.197765469044</c:v>
                </c:pt>
                <c:pt idx="110">
                  <c:v>96.215758928245975</c:v>
                </c:pt>
                <c:pt idx="111">
                  <c:v>98.119495448103507</c:v>
                </c:pt>
                <c:pt idx="112">
                  <c:v>99.893209640914961</c:v>
                </c:pt>
                <c:pt idx="113">
                  <c:v>101.52150760401483</c:v>
                </c:pt>
                <c:pt idx="114">
                  <c:v>102.98962598427288</c:v>
                </c:pt>
                <c:pt idx="115">
                  <c:v>104.28369678352379</c:v>
                </c:pt>
                <c:pt idx="116">
                  <c:v>105.39101054235297</c:v>
                </c:pt>
                <c:pt idx="117">
                  <c:v>106.30026994410591</c:v>
                </c:pt>
                <c:pt idx="118">
                  <c:v>107.00182561459248</c:v>
                </c:pt>
                <c:pt idx="119">
                  <c:v>107.48788600440461</c:v>
                </c:pt>
                <c:pt idx="120">
                  <c:v>107.75269375661219</c:v>
                </c:pt>
                <c:pt idx="121">
                  <c:v>107.79266188269288</c:v>
                </c:pt>
                <c:pt idx="122">
                  <c:v>107.6064643645817</c:v>
                </c:pt>
                <c:pt idx="123">
                  <c:v>107.19507741248688</c:v>
                </c:pt>
                <c:pt idx="124">
                  <c:v>106.56176945263974</c:v>
                </c:pt>
                <c:pt idx="125">
                  <c:v>105.71203989257413</c:v>
                </c:pt>
                <c:pt idx="126">
                  <c:v>104.6535086982605</c:v>
                </c:pt>
                <c:pt idx="127">
                  <c:v>103.39576069959931</c:v>
                </c:pt>
                <c:pt idx="128">
                  <c:v>101.95015020820603</c:v>
                </c:pt>
                <c:pt idx="129">
                  <c:v>100.32957289065911</c:v>
                </c:pt>
                <c:pt idx="130">
                  <c:v>98.548212822135568</c:v>
                </c:pt>
                <c:pt idx="131">
                  <c:v>96.621273209297527</c:v>
                </c:pt>
                <c:pt idx="132">
                  <c:v>94.564699407912045</c:v>
                </c:pt>
                <c:pt idx="133">
                  <c:v>92.394902590166879</c:v>
                </c:pt>
                <c:pt idx="134">
                  <c:v>90.128491785018952</c:v>
                </c:pt>
                <c:pt idx="135">
                  <c:v>87.782021088204672</c:v>
                </c:pt>
                <c:pt idx="136">
                  <c:v>85.371757695651709</c:v>
                </c:pt>
                <c:pt idx="137">
                  <c:v>82.913475139282355</c:v>
                </c:pt>
                <c:pt idx="138">
                  <c:v>80.422274780304491</c:v>
                </c:pt>
                <c:pt idx="139">
                  <c:v>77.912437317223336</c:v>
                </c:pt>
                <c:pt idx="140">
                  <c:v>75.397304857190633</c:v>
                </c:pt>
                <c:pt idx="141">
                  <c:v>72.889193028463794</c:v>
                </c:pt>
                <c:pt idx="142">
                  <c:v>70.399331711456654</c:v>
                </c:pt>
                <c:pt idx="143">
                  <c:v>67.937832253565389</c:v>
                </c:pt>
                <c:pt idx="144">
                  <c:v>65.513678512296664</c:v>
                </c:pt>
                <c:pt idx="145">
                  <c:v>63.134738734397054</c:v>
                </c:pt>
                <c:pt idx="146">
                  <c:v>60.807795109136521</c:v>
                </c:pt>
                <c:pt idx="147">
                  <c:v>58.538587809176654</c:v>
                </c:pt>
                <c:pt idx="148">
                  <c:v>56.331870426816891</c:v>
                </c:pt>
                <c:pt idx="149">
                  <c:v>54.191473900132443</c:v>
                </c:pt>
                <c:pt idx="150">
                  <c:v>52.120376276702508</c:v>
                </c:pt>
                <c:pt idx="151">
                  <c:v>50.120775958561161</c:v>
                </c:pt>
                <c:pt idx="152">
                  <c:v>48.194166390019312</c:v>
                </c:pt>
                <c:pt idx="153">
                  <c:v>46.341410472936921</c:v>
                </c:pt>
                <c:pt idx="154">
                  <c:v>44.562813308323229</c:v>
                </c:pt>
                <c:pt idx="155">
                  <c:v>42.858192158735768</c:v>
                </c:pt>
                <c:pt idx="156">
                  <c:v>41.226942795918298</c:v>
                </c:pt>
                <c:pt idx="157">
                  <c:v>39.668101638276255</c:v>
                </c:pt>
                <c:pt idx="158">
                  <c:v>38.18040329120295</c:v>
                </c:pt>
                <c:pt idx="159">
                  <c:v>36.762333279787946</c:v>
                </c:pt>
                <c:pt idx="160">
                  <c:v>35.412175909240482</c:v>
                </c:pt>
                <c:pt idx="161">
                  <c:v>34.128057305557441</c:v>
                </c:pt>
                <c:pt idx="162">
                  <c:v>32.907983780265504</c:v>
                </c:pt>
                <c:pt idx="163">
                  <c:v>31.749875731495859</c:v>
                </c:pt>
                <c:pt idx="164">
                  <c:v>30.651597342335286</c:v>
                </c:pt>
                <c:pt idx="165">
                  <c:v>29.610982369409907</c:v>
                </c:pt>
                <c:pt idx="166">
                  <c:v>28.625856332895314</c:v>
                </c:pt>
                <c:pt idx="167">
                  <c:v>27.69405542626556</c:v>
                </c:pt>
                <c:pt idx="168">
                  <c:v>26.813442462462099</c:v>
                </c:pt>
                <c:pt idx="169">
                  <c:v>25.981920164852319</c:v>
                </c:pt>
                <c:pt idx="170">
                  <c:v>25.197442098123705</c:v>
                </c:pt>
                <c:pt idx="171">
                  <c:v>24.458021517607669</c:v>
                </c:pt>
                <c:pt idx="172">
                  <c:v>23.761738396665574</c:v>
                </c:pt>
                <c:pt idx="173">
                  <c:v>23.106744871682537</c:v>
                </c:pt>
                <c:pt idx="174">
                  <c:v>22.491269323675901</c:v>
                </c:pt>
                <c:pt idx="175">
                  <c:v>21.913619295132392</c:v>
                </c:pt>
                <c:pt idx="176">
                  <c:v>21.37218342088465</c:v>
                </c:pt>
                <c:pt idx="177">
                  <c:v>20.865432532943828</c:v>
                </c:pt>
                <c:pt idx="178">
                  <c:v>20.39192008143667</c:v>
                </c:pt>
                <c:pt idx="179">
                  <c:v>19.950281997286655</c:v>
                </c:pt>
                <c:pt idx="180">
                  <c:v>19.539236107099114</c:v>
                </c:pt>
                <c:pt idx="181">
                  <c:v>19.157581196878308</c:v>
                </c:pt>
                <c:pt idx="182">
                  <c:v>18.804195808702456</c:v>
                </c:pt>
                <c:pt idx="183">
                  <c:v>18.478036843264221</c:v>
                </c:pt>
                <c:pt idx="184">
                  <c:v>18.17813803118467</c:v>
                </c:pt>
                <c:pt idx="185">
                  <c:v>17.903608327150668</c:v>
                </c:pt>
                <c:pt idx="186">
                  <c:v>17.653630273123934</c:v>
                </c:pt>
                <c:pt idx="187">
                  <c:v>17.427458370036678</c:v>
                </c:pt>
                <c:pt idx="188">
                  <c:v>17.224417491434668</c:v>
                </c:pt>
                <c:pt idx="189">
                  <c:v>17.043901367366864</c:v>
                </c:pt>
                <c:pt idx="190">
                  <c:v>16.885371162367345</c:v>
                </c:pt>
                <c:pt idx="191">
                  <c:v>16.748354167550012</c:v>
                </c:pt>
                <c:pt idx="192">
                  <c:v>16.632442623564376</c:v>
                </c:pt>
                <c:pt idx="193">
                  <c:v>16.537292688371011</c:v>
                </c:pt>
                <c:pt idx="194">
                  <c:v>16.462623561422305</c:v>
                </c:pt>
                <c:pt idx="195">
                  <c:v>16.408216773816566</c:v>
                </c:pt>
                <c:pt idx="196">
                  <c:v>16.373915652274945</c:v>
                </c:pt>
                <c:pt idx="197">
                  <c:v>16.35962496331689</c:v>
                </c:pt>
                <c:pt idx="198">
                  <c:v>16.365310742731765</c:v>
                </c:pt>
                <c:pt idx="199">
                  <c:v>16.391000314313654</c:v>
                </c:pt>
                <c:pt idx="200">
                  <c:v>16.436782500797722</c:v>
                </c:pt>
                <c:pt idx="201">
                  <c:v>16.502808028965639</c:v>
                </c:pt>
                <c:pt idx="202">
                  <c:v>16.589290129930021</c:v>
                </c:pt>
                <c:pt idx="203">
                  <c:v>16.696505334619893</c:v>
                </c:pt>
                <c:pt idx="204">
                  <c:v>16.824794463425153</c:v>
                </c:pt>
                <c:pt idx="205">
                  <c:v>16.974563807771229</c:v>
                </c:pt>
                <c:pt idx="206">
                  <c:v>17.146286500035902</c:v>
                </c:pt>
                <c:pt idx="207">
                  <c:v>17.340504066635404</c:v>
                </c:pt>
                <c:pt idx="208">
                  <c:v>17.557828157239893</c:v>
                </c:pt>
                <c:pt idx="209">
                  <c:v>17.798942440866472</c:v>
                </c:pt>
                <c:pt idx="210">
                  <c:v>18.064604656973689</c:v>
                </c:pt>
                <c:pt idx="211">
                  <c:v>18.355648806570549</c:v>
                </c:pt>
                <c:pt idx="212">
                  <c:v>18.672987464673771</c:v>
                </c:pt>
                <c:pt idx="213">
                  <c:v>19.017614191110358</c:v>
                </c:pt>
                <c:pt idx="214">
                  <c:v>19.390606011570817</c:v>
                </c:pt>
                <c:pt idx="215">
                  <c:v>19.793125934865934</c:v>
                </c:pt>
                <c:pt idx="216">
                  <c:v>20.226425465412387</c:v>
                </c:pt>
                <c:pt idx="217">
                  <c:v>20.691847061947929</c:v>
                </c:pt>
                <c:pt idx="218">
                  <c:v>21.190826484226022</c:v>
                </c:pt>
                <c:pt idx="219">
                  <c:v>21.724894958828745</c:v>
                </c:pt>
                <c:pt idx="220">
                  <c:v>22.295681083128702</c:v>
                </c:pt>
                <c:pt idx="221">
                  <c:v>22.904912372689402</c:v>
                </c:pt>
                <c:pt idx="222">
                  <c:v>23.554416341889794</c:v>
                </c:pt>
                <c:pt idx="223">
                  <c:v>24.246120990175125</c:v>
                </c:pt>
                <c:pt idx="224">
                  <c:v>24.982054546977881</c:v>
                </c:pt>
                <c:pt idx="225">
                  <c:v>25.76434430695695</c:v>
                </c:pt>
                <c:pt idx="226">
                  <c:v>26.59521436375541</c:v>
                </c:pt>
                <c:pt idx="227">
                  <c:v>27.47698202502712</c:v>
                </c:pt>
                <c:pt idx="228">
                  <c:v>28.412052664166453</c:v>
                </c:pt>
                <c:pt idx="229">
                  <c:v>29.402912735242516</c:v>
                </c:pt>
                <c:pt idx="230">
                  <c:v>30.452120647481529</c:v>
                </c:pt>
                <c:pt idx="231">
                  <c:v>31.56229516482923</c:v>
                </c:pt>
                <c:pt idx="232">
                  <c:v>32.736100965450007</c:v>
                </c:pt>
                <c:pt idx="233">
                  <c:v>33.976230966535169</c:v>
                </c:pt>
                <c:pt idx="234">
                  <c:v>35.28538499286951</c:v>
                </c:pt>
                <c:pt idx="235">
                  <c:v>36.666244344975084</c:v>
                </c:pt>
                <c:pt idx="236">
                  <c:v>38.121441806465349</c:v>
                </c:pt>
                <c:pt idx="237">
                  <c:v>39.653526623113436</c:v>
                </c:pt>
                <c:pt idx="238">
                  <c:v>41.264923991180474</c:v>
                </c:pt>
                <c:pt idx="239">
                  <c:v>42.957888613401892</c:v>
                </c:pt>
                <c:pt idx="240">
                  <c:v>44.734451921853655</c:v>
                </c:pt>
                <c:pt idx="241">
                  <c:v>46.59636263236289</c:v>
                </c:pt>
                <c:pt idx="242">
                  <c:v>48.54502039023815</c:v>
                </c:pt>
                <c:pt idx="243">
                  <c:v>50.581402397175204</c:v>
                </c:pt>
                <c:pt idx="244">
                  <c:v>52.705983079576534</c:v>
                </c:pt>
                <c:pt idx="245">
                  <c:v>54.918647074242656</c:v>
                </c:pt>
                <c:pt idx="246">
                  <c:v>57.218596072764825</c:v>
                </c:pt>
                <c:pt idx="247">
                  <c:v>59.604250384007926</c:v>
                </c:pt>
                <c:pt idx="248">
                  <c:v>62.073146445902992</c:v>
                </c:pt>
                <c:pt idx="249">
                  <c:v>64.621831941709559</c:v>
                </c:pt>
                <c:pt idx="250">
                  <c:v>67.245760646661267</c:v>
                </c:pt>
                <c:pt idx="251">
                  <c:v>69.939189638608724</c:v>
                </c:pt>
                <c:pt idx="252">
                  <c:v>72.6950820355693</c:v>
                </c:pt>
                <c:pt idx="253">
                  <c:v>75.50501895235746</c:v>
                </c:pt>
                <c:pt idx="254">
                  <c:v>78.359124869258522</c:v>
                </c:pt>
                <c:pt idx="255">
                  <c:v>81.246011042646913</c:v>
                </c:pt>
                <c:pt idx="256">
                  <c:v>84.152741918696918</c:v>
                </c:pt>
                <c:pt idx="257">
                  <c:v>87.064829689839442</c:v>
                </c:pt>
                <c:pt idx="258">
                  <c:v>89.966262109321221</c:v>
                </c:pt>
                <c:pt idx="259">
                  <c:v>92.839568402291448</c:v>
                </c:pt>
                <c:pt idx="260">
                  <c:v>95.665927536998609</c:v>
                </c:pt>
                <c:pt idx="261">
                  <c:v>98.425322211455637</c:v>
                </c:pt>
                <c:pt idx="262">
                  <c:v>101.09674064958934</c:v>
                </c:pt>
                <c:pt idx="263">
                  <c:v>103.65842668849524</c:v>
                </c:pt>
                <c:pt idx="264">
                  <c:v>106.08817670440344</c:v>
                </c:pt>
                <c:pt idx="265">
                  <c:v>108.36367973029918</c:v>
                </c:pt>
                <c:pt idx="266">
                  <c:v>110.46289475723398</c:v>
                </c:pt>
                <c:pt idx="267">
                  <c:v>112.3644568107508</c:v>
                </c:pt>
                <c:pt idx="268">
                  <c:v>114.04810110705067</c:v>
                </c:pt>
                <c:pt idx="269">
                  <c:v>115.49509259175744</c:v>
                </c:pt>
                <c:pt idx="270">
                  <c:v>116.68864662306878</c:v>
                </c:pt>
                <c:pt idx="271">
                  <c:v>117.61432564461893</c:v>
                </c:pt>
                <c:pt idx="272">
                  <c:v>118.26039653589966</c:v>
                </c:pt>
                <c:pt idx="273">
                  <c:v>118.61813401726037</c:v>
                </c:pt>
                <c:pt idx="274">
                  <c:v>118.68205704902593</c:v>
                </c:pt>
                <c:pt idx="275">
                  <c:v>118.45008755679288</c:v>
                </c:pt>
                <c:pt idx="276">
                  <c:v>117.92362392213117</c:v>
                </c:pt>
                <c:pt idx="277">
                  <c:v>117.10752531841146</c:v>
                </c:pt>
                <c:pt idx="278">
                  <c:v>116.01000691205232</c:v>
                </c:pt>
                <c:pt idx="279">
                  <c:v>114.6424499256014</c:v>
                </c:pt>
                <c:pt idx="280">
                  <c:v>113.01913429983317</c:v>
                </c:pt>
                <c:pt idx="281">
                  <c:v>111.15690494624664</c:v>
                </c:pt>
                <c:pt idx="282">
                  <c:v>109.07478514129225</c:v>
                </c:pt>
                <c:pt idx="283">
                  <c:v>106.79355233379988</c:v>
                </c:pt>
                <c:pt idx="284">
                  <c:v>104.33529244516509</c:v>
                </c:pt>
                <c:pt idx="285">
                  <c:v>101.72294864154826</c:v>
                </c:pt>
                <c:pt idx="286">
                  <c:v>98.979879622564667</c:v>
                </c:pt>
                <c:pt idx="287">
                  <c:v>96.129440833181661</c:v>
                </c:pt>
                <c:pt idx="288">
                  <c:v>93.194599836420394</c:v>
                </c:pt>
                <c:pt idx="289">
                  <c:v>90.197594576123294</c:v>
                </c:pt>
                <c:pt idx="290">
                  <c:v>87.159640604915637</c:v>
                </c:pt>
                <c:pt idx="291">
                  <c:v>84.100690730577199</c:v>
                </c:pt>
                <c:pt idx="292">
                  <c:v>81.039248094326865</c:v>
                </c:pt>
                <c:pt idx="293">
                  <c:v>77.992231551090853</c:v>
                </c:pt>
                <c:pt idx="294">
                  <c:v>74.974890449756572</c:v>
                </c:pt>
                <c:pt idx="295">
                  <c:v>72.00076454790738</c:v>
                </c:pt>
                <c:pt idx="296">
                  <c:v>69.081683844203042</c:v>
                </c:pt>
                <c:pt idx="297">
                  <c:v>66.227802548872035</c:v>
                </c:pt>
                <c:pt idx="298">
                  <c:v>63.447661195386722</c:v>
                </c:pt>
                <c:pt idx="299">
                  <c:v>60.748270968610363</c:v>
                </c:pt>
                <c:pt idx="300">
                  <c:v>58.135214625190557</c:v>
                </c:pt>
                <c:pt idx="301">
                  <c:v>55.61275884930118</c:v>
                </c:pt>
                <c:pt idx="302">
                  <c:v>53.183973463688773</c:v>
                </c:pt>
                <c:pt idx="303">
                  <c:v>50.850853551973238</c:v>
                </c:pt>
                <c:pt idx="304">
                  <c:v>48.614441201394001</c:v>
                </c:pt>
                <c:pt idx="305">
                  <c:v>46.474944212797645</c:v>
                </c:pt>
                <c:pt idx="306">
                  <c:v>44.431849722490661</c:v>
                </c:pt>
                <c:pt idx="307">
                  <c:v>42.484031222420306</c:v>
                </c:pt>
                <c:pt idx="308">
                  <c:v>40.629847941583016</c:v>
                </c:pt>
                <c:pt idx="309">
                  <c:v>38.867235958708164</c:v>
                </c:pt>
                <c:pt idx="310">
                  <c:v>37.193790754497833</c:v>
                </c:pt>
                <c:pt idx="311">
                  <c:v>35.606841184474938</c:v>
                </c:pt>
                <c:pt idx="312">
                  <c:v>34.103515066311381</c:v>
                </c:pt>
                <c:pt idx="313">
                  <c:v>32.680796735086098</c:v>
                </c:pt>
                <c:pt idx="314">
                  <c:v>31.335577033499376</c:v>
                </c:pt>
                <c:pt idx="315">
                  <c:v>30.064696278911025</c:v>
                </c:pt>
                <c:pt idx="316">
                  <c:v>28.864980792107833</c:v>
                </c:pt>
                <c:pt idx="317">
                  <c:v>27.733273590311686</c:v>
                </c:pt>
                <c:pt idx="318">
                  <c:v>26.666459844786488</c:v>
                </c:pt>
                <c:pt idx="319">
                  <c:v>25.661487686410851</c:v>
                </c:pt>
                <c:pt idx="320">
                  <c:v>24.715384914920815</c:v>
                </c:pt>
                <c:pt idx="321">
                  <c:v>23.825272132641022</c:v>
                </c:pt>
                <c:pt idx="322">
                  <c:v>22.988372784204387</c:v>
                </c:pt>
                <c:pt idx="323">
                  <c:v>22.202020542214818</c:v>
                </c:pt>
                <c:pt idx="324">
                  <c:v>21.463664436734106</c:v>
                </c:pt>
                <c:pt idx="325">
                  <c:v>20.770872085141932</c:v>
                </c:pt>
                <c:pt idx="326">
                  <c:v>20.12133133924047</c:v>
                </c:pt>
                <c:pt idx="327">
                  <c:v>19.512850629075398</c:v>
                </c:pt>
                <c:pt idx="328">
                  <c:v>18.943358248215723</c:v>
                </c:pt>
                <c:pt idx="329">
                  <c:v>18.410900793387658</c:v>
                </c:pt>
                <c:pt idx="330">
                  <c:v>17.913640942467225</c:v>
                </c:pt>
                <c:pt idx="331">
                  <c:v>17.449854728875263</c:v>
                </c:pt>
                <c:pt idx="332">
                  <c:v>17.017928447286696</c:v>
                </c:pt>
                <c:pt idx="333">
                  <c:v>16.61635530511353</c:v>
                </c:pt>
                <c:pt idx="334">
                  <c:v>16.243731916266682</c:v>
                </c:pt>
                <c:pt idx="335">
                  <c:v>15.898754718046682</c:v>
                </c:pt>
                <c:pt idx="336">
                  <c:v>15.580216378452182</c:v>
                </c:pt>
                <c:pt idx="337">
                  <c:v>15.287002249522935</c:v>
                </c:pt>
                <c:pt idx="338">
                  <c:v>15.018086912352842</c:v>
                </c:pt>
                <c:pt idx="339">
                  <c:v>14.772530850930394</c:v>
                </c:pt>
                <c:pt idx="340">
                  <c:v>14.549477284812935</c:v>
                </c:pt>
                <c:pt idx="341">
                  <c:v>14.348149184655847</c:v>
                </c:pt>
                <c:pt idx="342">
                  <c:v>14.167846489650469</c:v>
                </c:pt>
                <c:pt idx="343">
                  <c:v>14.007943541841874</c:v>
                </c:pt>
                <c:pt idx="344">
                  <c:v>13.867886748979744</c:v>
                </c:pt>
                <c:pt idx="345">
                  <c:v>13.747192484895587</c:v>
                </c:pt>
                <c:pt idx="346">
                  <c:v>13.64544523430232</c:v>
                </c:pt>
                <c:pt idx="347">
                  <c:v>13.562295987293506</c:v>
                </c:pt>
                <c:pt idx="348">
                  <c:v>13.497460887604555</c:v>
                </c:pt>
                <c:pt idx="349">
                  <c:v>13.450720137820825</c:v>
                </c:pt>
                <c:pt idx="350">
                  <c:v>13.421917164118927</c:v>
                </c:pt>
                <c:pt idx="351">
                  <c:v>13.410958042754924</c:v>
                </c:pt>
                <c:pt idx="352">
                  <c:v>13.417811190319071</c:v>
                </c:pt>
                <c:pt idx="353">
                  <c:v>13.44250731971758</c:v>
                </c:pt>
                <c:pt idx="354">
                  <c:v>13.48513966387727</c:v>
                </c:pt>
                <c:pt idx="355">
                  <c:v>13.545864469260147</c:v>
                </c:pt>
                <c:pt idx="356">
                  <c:v>13.624901761384359</c:v>
                </c:pt>
                <c:pt idx="357">
                  <c:v>13.72253638463796</c:v>
                </c:pt>
                <c:pt idx="358">
                  <c:v>13.839119318703574</c:v>
                </c:pt>
                <c:pt idx="359">
                  <c:v>13.975069273844491</c:v>
                </c:pt>
                <c:pt idx="360">
                  <c:v>14.130874567091588</c:v>
                </c:pt>
                <c:pt idx="361">
                  <c:v>14.30709528096715</c:v>
                </c:pt>
                <c:pt idx="362">
                  <c:v>14.504365705731811</c:v>
                </c:pt>
                <c:pt idx="363">
                  <c:v>14.723397065183034</c:v>
                </c:pt>
                <c:pt idx="364">
                  <c:v>14.964980524698204</c:v>
                </c:pt>
                <c:pt idx="365">
                  <c:v>15.229990478422915</c:v>
                </c:pt>
                <c:pt idx="366">
                  <c:v>15.519388110164638</c:v>
                </c:pt>
                <c:pt idx="367">
                  <c:v>15.834225219559279</c:v>
                </c:pt>
                <c:pt idx="368">
                  <c:v>16.175648301314705</c:v>
                </c:pt>
                <c:pt idx="369">
                  <c:v>16.544902860665644</c:v>
                </c:pt>
                <c:pt idx="370">
                  <c:v>16.9433379424446</c:v>
                </c:pt>
                <c:pt idx="371">
                  <c:v>17.372410844210414</c:v>
                </c:pt>
                <c:pt idx="372">
                  <c:v>17.833691975484296</c:v>
                </c:pt>
                <c:pt idx="373">
                  <c:v>18.328869815105598</c:v>
                </c:pt>
                <c:pt idx="374">
                  <c:v>18.859755906795233</c:v>
                </c:pt>
                <c:pt idx="375">
                  <c:v>19.428289818940037</c:v>
                </c:pt>
                <c:pt idx="376">
                  <c:v>20.036543978101061</c:v>
                </c:pt>
                <c:pt idx="377">
                  <c:v>20.686728266498129</c:v>
                </c:pt>
                <c:pt idx="378">
                  <c:v>21.381194251413092</c:v>
                </c:pt>
                <c:pt idx="379">
                  <c:v>22.122438888758531</c:v>
                </c:pt>
                <c:pt idx="380">
                  <c:v>22.913107513654381</c:v>
                </c:pt>
                <c:pt idx="381">
                  <c:v>23.755995897436808</c:v>
                </c:pt>
                <c:pt idx="382">
                  <c:v>24.654051112824654</c:v>
                </c:pt>
                <c:pt idx="383">
                  <c:v>25.6103709067865</c:v>
                </c:pt>
                <c:pt idx="384">
                  <c:v>26.628201233882034</c:v>
                </c:pt>
                <c:pt idx="385">
                  <c:v>27.710931551534067</c:v>
                </c:pt>
                <c:pt idx="386">
                  <c:v>28.862087423058</c:v>
                </c:pt>
                <c:pt idx="387">
                  <c:v>30.08531991483434</c:v>
                </c:pt>
                <c:pt idx="388">
                  <c:v>31.38439121160107</c:v>
                </c:pt>
                <c:pt idx="389">
                  <c:v>32.763155809751765</c:v>
                </c:pt>
                <c:pt idx="390">
                  <c:v>34.22553658458672</c:v>
                </c:pt>
                <c:pt idx="391">
                  <c:v>35.775494966187033</c:v>
                </c:pt>
                <c:pt idx="392">
                  <c:v>37.416994403284491</c:v>
                </c:pt>
                <c:pt idx="393">
                  <c:v>39.153956249453216</c:v>
                </c:pt>
                <c:pt idx="394">
                  <c:v>40.990207176514446</c:v>
                </c:pt>
                <c:pt idx="395">
                  <c:v>42.929417212804495</c:v>
                </c:pt>
                <c:pt idx="396">
                  <c:v>44.97502752680326</c:v>
                </c:pt>
                <c:pt idx="397">
                  <c:v>47.130167138808744</c:v>
                </c:pt>
                <c:pt idx="398">
                  <c:v>49.397557855438279</c:v>
                </c:pt>
                <c:pt idx="399">
                  <c:v>51.779406895457612</c:v>
                </c:pt>
                <c:pt idx="400">
                  <c:v>54.277286923323338</c:v>
                </c:pt>
                <c:pt idx="401">
                  <c:v>56.892003541690165</c:v>
                </c:pt>
                <c:pt idx="402">
                  <c:v>59.623450728263371</c:v>
                </c:pt>
                <c:pt idx="403">
                  <c:v>62.470455246387274</c:v>
                </c:pt>
                <c:pt idx="404">
                  <c:v>65.43061172012375</c:v>
                </c:pt>
                <c:pt idx="405">
                  <c:v>68.500110845760872</c:v>
                </c:pt>
                <c:pt idx="406">
                  <c:v>71.673564107967323</c:v>
                </c:pt>
                <c:pt idx="407">
                  <c:v>74.943829365764159</c:v>
                </c:pt>
                <c:pt idx="408">
                  <c:v>78.301842744438986</c:v>
                </c:pt>
                <c:pt idx="409">
                  <c:v>81.736463373053866</c:v>
                </c:pt>
                <c:pt idx="410">
                  <c:v>85.234338585119374</c:v>
                </c:pt>
                <c:pt idx="411">
                  <c:v>88.779798176315069</c:v>
                </c:pt>
                <c:pt idx="412">
                  <c:v>92.354787094364681</c:v>
                </c:pt>
                <c:pt idx="413">
                  <c:v>95.938846413835179</c:v>
                </c:pt>
                <c:pt idx="414">
                  <c:v>99.509152504250167</c:v>
                </c:pt>
                <c:pt idx="415">
                  <c:v>103.04062381312467</c:v>
                </c:pt>
                <c:pt idx="416">
                  <c:v>106.50610354535554</c:v>
                </c:pt>
                <c:pt idx="417">
                  <c:v>109.87662463943894</c:v>
                </c:pt>
                <c:pt idx="418">
                  <c:v>113.1217607716894</c:v>
                </c:pt>
                <c:pt idx="419">
                  <c:v>116.21006367114508</c:v>
                </c:pt>
                <c:pt idx="420">
                  <c:v>119.10958288118808</c:v>
                </c:pt>
                <c:pt idx="421">
                  <c:v>121.78845942281616</c:v>
                </c:pt>
                <c:pt idx="422">
                  <c:v>124.21557984891348</c:v>
                </c:pt>
                <c:pt idx="423">
                  <c:v>126.36127225836546</c:v>
                </c:pt>
                <c:pt idx="424">
                  <c:v>128.19802135420312</c:v>
                </c:pt>
                <c:pt idx="425">
                  <c:v>129.70117600231831</c:v>
                </c:pt>
                <c:pt idx="426">
                  <c:v>130.84962038683668</c:v>
                </c:pt>
                <c:pt idx="427">
                  <c:v>131.62637911600643</c:v>
                </c:pt>
                <c:pt idx="428">
                  <c:v>132.01912775143552</c:v>
                </c:pt>
                <c:pt idx="429">
                  <c:v>132.02058330626176</c:v>
                </c:pt>
                <c:pt idx="430">
                  <c:v>131.62875419829081</c:v>
                </c:pt>
                <c:pt idx="431">
                  <c:v>130.84703567968265</c:v>
                </c:pt>
                <c:pt idx="432">
                  <c:v>129.68414445234666</c:v>
                </c:pt>
                <c:pt idx="433">
                  <c:v>128.15389444410513</c:v>
                </c:pt>
                <c:pt idx="434">
                  <c:v>126.27482391974337</c:v>
                </c:pt>
                <c:pt idx="435">
                  <c:v>124.06969158731269</c:v>
                </c:pt>
                <c:pt idx="436">
                  <c:v>121.56486555851144</c:v>
                </c:pt>
                <c:pt idx="437">
                  <c:v>118.78963349095959</c:v>
                </c:pt>
                <c:pt idx="438">
                  <c:v>115.77546471511774</c:v>
                </c:pt>
                <c:pt idx="439">
                  <c:v>112.55525556153985</c:v>
                </c:pt>
                <c:pt idx="440">
                  <c:v>109.16258757766855</c:v>
                </c:pt>
                <c:pt idx="441">
                  <c:v>105.6310251415651</c:v>
                </c:pt>
                <c:pt idx="442">
                  <c:v>101.99347454270588</c:v>
                </c:pt>
                <c:pt idx="443">
                  <c:v>98.281621368770629</c:v>
                </c:pt>
                <c:pt idx="444">
                  <c:v>94.525457481003087</c:v>
                </c:pt>
                <c:pt idx="445">
                  <c:v>90.7529034081916</c:v>
                </c:pt>
                <c:pt idx="446">
                  <c:v>86.989526994638936</c:v>
                </c:pt>
                <c:pt idx="447">
                  <c:v>83.258354859175711</c:v>
                </c:pt>
                <c:pt idx="448">
                  <c:v>79.579769816896942</c:v>
                </c:pt>
                <c:pt idx="449">
                  <c:v>75.971484943203279</c:v>
                </c:pt>
                <c:pt idx="450">
                  <c:v>72.448583399444757</c:v>
                </c:pt>
                <c:pt idx="451">
                  <c:v>69.02361240723323</c:v>
                </c:pt>
                <c:pt idx="452">
                  <c:v>65.706719729343831</c:v>
                </c:pt>
                <c:pt idx="453">
                  <c:v>62.505821542837047</c:v>
                </c:pt>
                <c:pt idx="454">
                  <c:v>59.426791524032076</c:v>
                </c:pt>
                <c:pt idx="455">
                  <c:v>56.473662163249728</c:v>
                </c:pt>
                <c:pt idx="456">
                  <c:v>53.648830665093342</c:v>
                </c:pt>
                <c:pt idx="457">
                  <c:v>50.953263164790243</c:v>
                </c:pt>
                <c:pt idx="458">
                  <c:v>48.386692323768088</c:v>
                </c:pt>
                <c:pt idx="459">
                  <c:v>45.947804602002122</c:v>
                </c:pt>
                <c:pt idx="460">
                  <c:v>43.634414604942691</c:v>
                </c:pt>
                <c:pt idx="461">
                  <c:v>41.443624850296302</c:v>
                </c:pt>
                <c:pt idx="462">
                  <c:v>39.371970089319689</c:v>
                </c:pt>
                <c:pt idx="463">
                  <c:v>37.415545953249172</c:v>
                </c:pt>
                <c:pt idx="464">
                  <c:v>35.570122189443552</c:v>
                </c:pt>
                <c:pt idx="465">
                  <c:v>33.831241119277948</c:v>
                </c:pt>
                <c:pt idx="466">
                  <c:v>32.194302208280192</c:v>
                </c:pt>
                <c:pt idx="467">
                  <c:v>30.654633806338683</c:v>
                </c:pt>
                <c:pt idx="468">
                  <c:v>29.207553209202594</c:v>
                </c:pt>
                <c:pt idx="469">
                  <c:v>27.848416227683995</c:v>
                </c:pt>
                <c:pt idx="470">
                  <c:v>26.572657441869424</c:v>
                </c:pt>
                <c:pt idx="471">
                  <c:v>25.375822276172503</c:v>
                </c:pt>
                <c:pt idx="472">
                  <c:v>24.253591967139663</c:v>
                </c:pt>
                <c:pt idx="473">
                  <c:v>23.201802417613287</c:v>
                </c:pt>
                <c:pt idx="474">
                  <c:v>22.216457844526321</c:v>
                </c:pt>
                <c:pt idx="475">
                  <c:v>21.293740038138676</c:v>
                </c:pt>
                <c:pt idx="476">
                  <c:v>20.430013961565777</c:v>
                </c:pt>
                <c:pt idx="477">
                  <c:v>19.621830333594154</c:v>
                </c:pt>
                <c:pt idx="478">
                  <c:v>18.865925756791896</c:v>
                </c:pt>
                <c:pt idx="479">
                  <c:v>18.159220877905867</c:v>
                </c:pt>
                <c:pt idx="480">
                  <c:v>17.498816999087119</c:v>
                </c:pt>
                <c:pt idx="481">
                  <c:v>16.881991496812731</c:v>
                </c:pt>
                <c:pt idx="482">
                  <c:v>16.306192350411784</c:v>
                </c:pt>
                <c:pt idx="483">
                  <c:v>15.769032033596419</c:v>
                </c:pt>
                <c:pt idx="484">
                  <c:v>15.268280979960611</c:v>
                </c:pt>
                <c:pt idx="485">
                  <c:v>14.801860796576323</c:v>
                </c:pt>
                <c:pt idx="486">
                  <c:v>14.367837368088672</c:v>
                </c:pt>
                <c:pt idx="487">
                  <c:v>13.964413966577061</c:v>
                </c:pt>
                <c:pt idx="488">
                  <c:v>13.589924459406269</c:v>
                </c:pt>
                <c:pt idx="489">
                  <c:v>13.2428266878612</c:v>
                </c:pt>
                <c:pt idx="490">
                  <c:v>12.92169607309423</c:v>
                </c:pt>
                <c:pt idx="491">
                  <c:v>12.625219492403707</c:v>
                </c:pt>
                <c:pt idx="492">
                  <c:v>12.352189457733715</c:v>
                </c:pt>
                <c:pt idx="493">
                  <c:v>12.101498619205028</c:v>
                </c:pt>
                <c:pt idx="494">
                  <c:v>11.872134609158943</c:v>
                </c:pt>
                <c:pt idx="495">
                  <c:v>11.663175236358928</c:v>
                </c:pt>
                <c:pt idx="496">
                  <c:v>11.473784035421676</c:v>
                </c:pt>
                <c:pt idx="497">
                  <c:v>11.303206173042101</c:v>
                </c:pt>
                <c:pt idx="498">
                  <c:v>11.150764709965076</c:v>
                </c:pt>
                <c:pt idx="499">
                  <c:v>11.015857215794302</c:v>
                </c:pt>
                <c:pt idx="500">
                  <c:v>10.897952732490724</c:v>
                </c:pt>
                <c:pt idx="501">
                  <c:v>10.796589081693002</c:v>
                </c:pt>
                <c:pt idx="502">
                  <c:v>10.711370510701213</c:v>
                </c:pt>
                <c:pt idx="503">
                  <c:v>10.641965672026053</c:v>
                </c:pt>
                <c:pt idx="504">
                  <c:v>10.588105931755777</c:v>
                </c:pt>
                <c:pt idx="505">
                  <c:v>10.549584002578316</c:v>
                </c:pt>
                <c:pt idx="506">
                  <c:v>10.526252898071169</c:v>
                </c:pt>
                <c:pt idx="507">
                  <c:v>10.518025205798969</c:v>
                </c:pt>
                <c:pt idx="508">
                  <c:v>10.524872677805311</c:v>
                </c:pt>
                <c:pt idx="509">
                  <c:v>10.546826138223823</c:v>
                </c:pt>
                <c:pt idx="510">
                  <c:v>10.583975708938402</c:v>
                </c:pt>
                <c:pt idx="511">
                  <c:v>10.63647135547178</c:v>
                </c:pt>
                <c:pt idx="512">
                  <c:v>10.704523756553431</c:v>
                </c:pt>
                <c:pt idx="513">
                  <c:v>10.788405502090999</c:v>
                </c:pt>
                <c:pt idx="514">
                  <c:v>10.888452625521758</c:v>
                </c:pt>
                <c:pt idx="515">
                  <c:v>11.005066477727594</c:v>
                </c:pt>
                <c:pt idx="516">
                  <c:v>11.138715950831575</c:v>
                </c:pt>
                <c:pt idx="517">
                  <c:v>11.289940061224344</c:v>
                </c:pt>
                <c:pt idx="518">
                  <c:v>11.459350902057182</c:v>
                </c:pt>
                <c:pt idx="519">
                  <c:v>11.647636976140904</c:v>
                </c:pt>
                <c:pt idx="520">
                  <c:v>11.855566920652583</c:v>
                </c:pt>
                <c:pt idx="521">
                  <c:v>12.083993635211069</c:v>
                </c:pt>
                <c:pt idx="522">
                  <c:v>12.333858824660664</c:v>
                </c:pt>
                <c:pt idx="523">
                  <c:v>12.606197967207747</c:v>
                </c:pt>
                <c:pt idx="524">
                  <c:v>12.902145717277168</c:v>
                </c:pt>
                <c:pt idx="525">
                  <c:v>13.222941750462816</c:v>
                </c:pt>
                <c:pt idx="526">
                  <c:v>13.569937055083638</c:v>
                </c:pt>
                <c:pt idx="527">
                  <c:v>13.944600670938598</c:v>
                </c:pt>
                <c:pt idx="528">
                  <c:v>14.348526870664644</c:v>
                </c:pt>
                <c:pt idx="529">
                  <c:v>14.783442772387209</c:v>
                </c:pt>
                <c:pt idx="530">
                  <c:v>15.251216363817463</c:v>
                </c:pt>
                <c:pt idx="531">
                  <c:v>15.753864907252506</c:v>
                </c:pt>
                <c:pt idx="532">
                  <c:v>16.293563681680158</c:v>
                </c:pt>
                <c:pt idx="533">
                  <c:v>16.872655001929356</c:v>
                </c:pt>
                <c:pt idx="534">
                  <c:v>17.493657435030482</c:v>
                </c:pt>
                <c:pt idx="535">
                  <c:v>18.159275110084828</c:v>
                </c:pt>
                <c:pt idx="536">
                  <c:v>18.872406989352296</c:v>
                </c:pt>
                <c:pt idx="537">
                  <c:v>19.63615593425385</c:v>
                </c:pt>
                <c:pt idx="538">
                  <c:v>20.453837359796101</c:v>
                </c:pt>
                <c:pt idx="539">
                  <c:v>21.328987223762191</c:v>
                </c:pt>
                <c:pt idx="540">
                  <c:v>22.265369042052736</c:v>
                </c:pt>
                <c:pt idx="541">
                  <c:v>23.266979557984129</c:v>
                </c:pt>
                <c:pt idx="542">
                  <c:v>24.338052620385891</c:v>
                </c:pt>
                <c:pt idx="543">
                  <c:v>25.483060742315544</c:v>
                </c:pt>
                <c:pt idx="544">
                  <c:v>26.706713718643606</c:v>
                </c:pt>
                <c:pt idx="545">
                  <c:v>28.01395357645546</c:v>
                </c:pt>
                <c:pt idx="546">
                  <c:v>29.409945017397202</c:v>
                </c:pt>
                <c:pt idx="547">
                  <c:v>30.900060386576918</c:v>
                </c:pt>
                <c:pt idx="548">
                  <c:v>32.489858070045514</c:v>
                </c:pt>
                <c:pt idx="549">
                  <c:v>34.18505308490397</c:v>
                </c:pt>
                <c:pt idx="550">
                  <c:v>35.991478486764244</c:v>
                </c:pt>
                <c:pt idx="551">
                  <c:v>37.915036084385861</c:v>
                </c:pt>
                <c:pt idx="552">
                  <c:v>39.961634828677369</c:v>
                </c:pt>
                <c:pt idx="553">
                  <c:v>42.137115143261092</c:v>
                </c:pt>
                <c:pt idx="554">
                  <c:v>44.447157399748079</c:v>
                </c:pt>
                <c:pt idx="555">
                  <c:v>46.897172729355574</c:v>
                </c:pt>
                <c:pt idx="556">
                  <c:v>49.492174423701869</c:v>
                </c:pt>
                <c:pt idx="557">
                  <c:v>52.236628335396382</c:v>
                </c:pt>
                <c:pt idx="558">
                  <c:v>55.134280970778342</c:v>
                </c:pt>
                <c:pt idx="559">
                  <c:v>58.18796440313821</c:v>
                </c:pt>
                <c:pt idx="560">
                  <c:v>61.399377757035843</c:v>
                </c:pt>
                <c:pt idx="561">
                  <c:v>64.768845854830431</c:v>
                </c:pt>
                <c:pt idx="562">
                  <c:v>68.295056704228173</c:v>
                </c:pt>
                <c:pt idx="563">
                  <c:v>71.974780862667828</c:v>
                </c:pt>
                <c:pt idx="564">
                  <c:v>75.802577350949605</c:v>
                </c:pt>
                <c:pt idx="565">
                  <c:v>79.770492696845452</c:v>
                </c:pt>
                <c:pt idx="566">
                  <c:v>83.867761836497408</c:v>
                </c:pt>
                <c:pt idx="567">
                  <c:v>88.080521921421138</c:v>
                </c:pt>
                <c:pt idx="568">
                  <c:v>92.39155246603417</c:v>
                </c:pt>
                <c:pt idx="569">
                  <c:v>96.780057573121411</c:v>
                </c:pt>
                <c:pt idx="570">
                  <c:v>101.22150799223252</c:v>
                </c:pt>
                <c:pt idx="571">
                  <c:v>105.68756225193887</c:v>
                </c:pt>
                <c:pt idx="572">
                  <c:v>110.14608677707967</c:v>
                </c:pt>
                <c:pt idx="573">
                  <c:v>114.56129445302093</c:v>
                </c:pt>
                <c:pt idx="574">
                  <c:v>118.89401923525404</c:v>
                </c:pt>
                <c:pt idx="575">
                  <c:v>123.10214087505197</c:v>
                </c:pt>
                <c:pt idx="576">
                  <c:v>127.14116848271291</c:v>
                </c:pt>
                <c:pt idx="577">
                  <c:v>130.96498446258627</c:v>
                </c:pt>
                <c:pt idx="578">
                  <c:v>134.5267414996438</c:v>
                </c:pt>
                <c:pt idx="579">
                  <c:v>137.77989514907935</c:v>
                </c:pt>
                <c:pt idx="580">
                  <c:v>140.67934380639011</c:v>
                </c:pt>
                <c:pt idx="581">
                  <c:v>143.18263725974373</c:v>
                </c:pt>
                <c:pt idx="582">
                  <c:v>145.25120565272289</c:v>
                </c:pt>
                <c:pt idx="583">
                  <c:v>146.85155358137652</c:v>
                </c:pt>
                <c:pt idx="584">
                  <c:v>147.95636021919339</c:v>
                </c:pt>
                <c:pt idx="585">
                  <c:v>148.54542660374875</c:v>
                </c:pt>
                <c:pt idx="586">
                  <c:v>148.60641597899172</c:v>
                </c:pt>
                <c:pt idx="587">
                  <c:v>148.13534236186615</c:v>
                </c:pt>
                <c:pt idx="588">
                  <c:v>147.13677577763747</c:v>
                </c:pt>
                <c:pt idx="589">
                  <c:v>145.62374888317277</c:v>
                </c:pt>
                <c:pt idx="590">
                  <c:v>143.61736757845986</c:v>
                </c:pt>
                <c:pt idx="591">
                  <c:v>141.14614607310639</c:v>
                </c:pt>
                <c:pt idx="592">
                  <c:v>138.24510308334982</c:v>
                </c:pt>
                <c:pt idx="593">
                  <c:v>134.95466893362081</c:v>
                </c:pt>
                <c:pt idx="594">
                  <c:v>131.31946224627688</c:v>
                </c:pt>
                <c:pt idx="595">
                  <c:v>127.3869990422658</c:v>
                </c:pt>
                <c:pt idx="596">
                  <c:v>123.20639640437116</c:v>
                </c:pt>
                <c:pt idx="597">
                  <c:v>118.82712783848557</c:v>
                </c:pt>
                <c:pt idx="598">
                  <c:v>114.29787897216366</c:v>
                </c:pt>
                <c:pt idx="599">
                  <c:v>109.66554136951871</c:v>
                </c:pt>
                <c:pt idx="600">
                  <c:v>104.97437022021613</c:v>
                </c:pt>
                <c:pt idx="601">
                  <c:v>100.26531961642345</c:v>
                </c:pt>
                <c:pt idx="602">
                  <c:v>95.575558021665472</c:v>
                </c:pt>
                <c:pt idx="603">
                  <c:v>90.938157061504654</c:v>
                </c:pt>
                <c:pt idx="604">
                  <c:v>86.381939348800941</c:v>
                </c:pt>
                <c:pt idx="605">
                  <c:v>81.931465849939471</c:v>
                </c:pt>
                <c:pt idx="606">
                  <c:v>77.607140232516343</c:v>
                </c:pt>
                <c:pt idx="607">
                  <c:v>73.425406473743692</c:v>
                </c:pt>
                <c:pt idx="608">
                  <c:v>69.399016413963281</c:v>
                </c:pt>
                <c:pt idx="609">
                  <c:v>65.537345528207766</c:v>
                </c:pt>
                <c:pt idx="610">
                  <c:v>61.846737580199644</c:v>
                </c:pt>
                <c:pt idx="611">
                  <c:v>58.330861673020387</c:v>
                </c:pt>
                <c:pt idx="612">
                  <c:v>54.991068230661654</c:v>
                </c:pt>
                <c:pt idx="613">
                  <c:v>51.826733411438305</c:v>
                </c:pt>
                <c:pt idx="614">
                  <c:v>48.835584209124278</c:v>
                </c:pt>
                <c:pt idx="615">
                  <c:v>46.013998940432373</c:v>
                </c:pt>
                <c:pt idx="616">
                  <c:v>43.357279896690237</c:v>
                </c:pt>
                <c:pt idx="617">
                  <c:v>40.859896639815446</c:v>
                </c:pt>
                <c:pt idx="618">
                  <c:v>38.515699761836771</c:v>
                </c:pt>
                <c:pt idx="619">
                  <c:v>36.31810593499825</c:v>
                </c:pt>
                <c:pt idx="620">
                  <c:v>34.260255797771492</c:v>
                </c:pt>
                <c:pt idx="621">
                  <c:v>32.335146696843303</c:v>
                </c:pt>
                <c:pt idx="622">
                  <c:v>30.535742582098717</c:v>
                </c:pt>
                <c:pt idx="623">
                  <c:v>28.855063473496223</c:v>
                </c:pt>
                <c:pt idx="624">
                  <c:v>27.286256923541046</c:v>
                </c:pt>
                <c:pt idx="625">
                  <c:v>25.822653819333098</c:v>
                </c:pt>
                <c:pt idx="626">
                  <c:v>24.457810730812408</c:v>
                </c:pt>
                <c:pt idx="627">
                  <c:v>23.185540838424942</c:v>
                </c:pt>
                <c:pt idx="628">
                  <c:v>21.99993528075327</c:v>
                </c:pt>
                <c:pt idx="629">
                  <c:v>20.895376563306119</c:v>
                </c:pt>
                <c:pt idx="630">
                  <c:v>19.866545472759427</c:v>
                </c:pt>
                <c:pt idx="631">
                  <c:v>18.908422752781235</c:v>
                </c:pt>
                <c:pt idx="632">
                  <c:v>18.016286622208355</c:v>
                </c:pt>
                <c:pt idx="633">
                  <c:v>17.185707056110594</c:v>
                </c:pt>
                <c:pt idx="634">
                  <c:v>16.412537606232188</c:v>
                </c:pt>
                <c:pt idx="635">
                  <c:v>15.692905409567958</c:v>
                </c:pt>
                <c:pt idx="636">
                  <c:v>15.023199921901565</c:v>
                </c:pt>
                <c:pt idx="637">
                  <c:v>14.400060816074721</c:v>
                </c:pt>
                <c:pt idx="638">
                  <c:v>13.820365401389141</c:v>
                </c:pt>
                <c:pt idx="639">
                  <c:v>13.28121584956307</c:v>
                </c:pt>
                <c:pt idx="640">
                  <c:v>12.77992645273112</c:v>
                </c:pt>
                <c:pt idx="641">
                  <c:v>12.3140110887775</c:v>
                </c:pt>
                <c:pt idx="642">
                  <c:v>11.881171027582766</c:v>
                </c:pt>
                <c:pt idx="643">
                  <c:v>11.47928317739018</c:v>
                </c:pt>
                <c:pt idx="644">
                  <c:v>11.106388842411581</c:v>
                </c:pt>
                <c:pt idx="645">
                  <c:v>10.760683040056927</c:v>
                </c:pt>
                <c:pt idx="646">
                  <c:v>10.440504407956775</c:v>
                </c:pt>
                <c:pt idx="647">
                  <c:v>10.144325716528243</c:v>
                </c:pt>
                <c:pt idx="648">
                  <c:v>9.8707449915836136</c:v>
                </c:pt>
                <c:pt idx="649">
                  <c:v>9.6184772428565104</c:v>
                </c:pt>
                <c:pt idx="650">
                  <c:v>9.3863467878622444</c:v>
                </c:pt>
                <c:pt idx="651">
                  <c:v>9.1732801558253314</c:v>
                </c:pt>
                <c:pt idx="652">
                  <c:v>8.9782995531692897</c:v>
                </c:pt>
                <c:pt idx="653">
                  <c:v>8.8005168699953398</c:v>
                </c:pt>
                <c:pt idx="654">
                  <c:v>8.6391282058484027</c:v>
                </c:pt>
                <c:pt idx="655">
                  <c:v>8.4934088926904305</c:v>
                </c:pt>
                <c:pt idx="656">
                  <c:v>8.362708993216927</c:v>
                </c:pt>
                <c:pt idx="657">
                  <c:v>8.246449253334486</c:v>
                </c:pt>
                <c:pt idx="658">
                  <c:v>8.1441174886623759</c:v>
                </c:pt>
                <c:pt idx="659">
                  <c:v>8.0552653862461998</c:v>
                </c:pt>
                <c:pt idx="660">
                  <c:v>7.9795057042105171</c:v>
                </c:pt>
                <c:pt idx="661">
                  <c:v>7.91650985377788</c:v>
                </c:pt>
                <c:pt idx="662">
                  <c:v>7.8660058499036865</c:v>
                </c:pt>
                <c:pt idx="663">
                  <c:v>7.8277766186887989</c:v>
                </c:pt>
                <c:pt idx="664">
                  <c:v>7.8016586517121773</c:v>
                </c:pt>
                <c:pt idx="665">
                  <c:v>7.7875409994571516</c:v>
                </c:pt>
                <c:pt idx="666">
                  <c:v>7.7853645980762618</c:v>
                </c:pt>
                <c:pt idx="667">
                  <c:v>7.7951219258430831</c:v>
                </c:pt>
                <c:pt idx="668">
                  <c:v>7.816856987771108</c:v>
                </c:pt>
                <c:pt idx="669">
                  <c:v>7.8506656290372492</c:v>
                </c:pt>
                <c:pt idx="670">
                  <c:v>7.8966961800302791</c:v>
                </c:pt>
                <c:pt idx="671">
                  <c:v>7.9551504380527254</c:v>
                </c:pt>
                <c:pt idx="672">
                  <c:v>8.0262849929383577</c:v>
                </c:pt>
                <c:pt idx="673">
                  <c:v>8.1104129061061041</c:v>
                </c:pt>
                <c:pt idx="674">
                  <c:v>8.2079057548529768</c:v>
                </c:pt>
                <c:pt idx="675">
                  <c:v>8.3191960559893197</c:v>
                </c:pt>
                <c:pt idx="676">
                  <c:v>8.4447800852319723</c:v>
                </c:pt>
                <c:pt idx="677">
                  <c:v>8.5852211110833956</c:v>
                </c:pt>
                <c:pt idx="678">
                  <c:v>8.7411530642203736</c:v>
                </c:pt>
                <c:pt idx="679">
                  <c:v>8.9132846656706217</c:v>
                </c:pt>
                <c:pt idx="680">
                  <c:v>9.1024040392370367</c:v>
                </c:pt>
                <c:pt idx="681">
                  <c:v>9.3093838356939465</c:v>
                </c:pt>
                <c:pt idx="682">
                  <c:v>9.5351868981710712</c:v>
                </c:pt>
                <c:pt idx="683">
                  <c:v>9.7808724997861987</c:v>
                </c:pt>
                <c:pt idx="684">
                  <c:v>10.047603185894456</c:v>
                </c:pt>
                <c:pt idx="685">
                  <c:v>10.336652254174151</c:v>
                </c:pt>
                <c:pt idx="686">
                  <c:v>10.649411906021735</c:v>
                </c:pt>
                <c:pt idx="687">
                  <c:v>10.987402102201889</c:v>
                </c:pt>
                <c:pt idx="688">
                  <c:v>11.352280154172755</c:v>
                </c:pt>
                <c:pt idx="689">
                  <c:v>11.745851079711462</c:v>
                </c:pt>
                <c:pt idx="690">
                  <c:v>12.170078747074148</c:v>
                </c:pt>
                <c:pt idx="691">
                  <c:v>12.627097825542769</c:v>
                </c:pt>
                <c:pt idx="692">
                  <c:v>13.119226551363409</c:v>
                </c:pt>
                <c:pt idx="693">
                  <c:v>13.648980306201411</c:v>
                </c:pt>
                <c:pt idx="694">
                  <c:v>14.219085989654786</c:v>
                </c:pt>
                <c:pt idx="695">
                  <c:v>14.832497147286135</c:v>
                </c:pt>
                <c:pt idx="696">
                  <c:v>15.492409790125588</c:v>
                </c:pt>
                <c:pt idx="697">
                  <c:v>16.202278809582651</c:v>
                </c:pt>
                <c:pt idx="698">
                  <c:v>16.965834851938052</c:v>
                </c:pt>
                <c:pt idx="699">
                  <c:v>17.787101467645559</c:v>
                </c:pt>
                <c:pt idx="700">
                  <c:v>18.670412290952893</c:v>
                </c:pt>
                <c:pt idx="701">
                  <c:v>19.620427933063272</c:v>
                </c:pt>
                <c:pt idx="702">
                  <c:v>20.642152185246893</c:v>
                </c:pt>
                <c:pt idx="703">
                  <c:v>21.740947024877212</c:v>
                </c:pt>
                <c:pt idx="704">
                  <c:v>22.922545795123245</c:v>
                </c:pt>
                <c:pt idx="705">
                  <c:v>24.193063785784858</c:v>
                </c:pt>
                <c:pt idx="706">
                  <c:v>25.559005276443148</c:v>
                </c:pt>
                <c:pt idx="707">
                  <c:v>27.027265911943999</c:v>
                </c:pt>
                <c:pt idx="708">
                  <c:v>28.605129063024524</c:v>
                </c:pt>
                <c:pt idx="709">
                  <c:v>30.300254581304259</c:v>
                </c:pt>
                <c:pt idx="710">
                  <c:v>32.120658088905664</c:v>
                </c:pt>
                <c:pt idx="711">
                  <c:v>34.074678651554805</c:v>
                </c:pt>
                <c:pt idx="712">
                  <c:v>36.170932375672677</c:v>
                </c:pt>
                <c:pt idx="713">
                  <c:v>38.418249153712274</c:v>
                </c:pt>
                <c:pt idx="714">
                  <c:v>40.825589471349033</c:v>
                </c:pt>
                <c:pt idx="715">
                  <c:v>43.401937904292815</c:v>
                </c:pt>
                <c:pt idx="716">
                  <c:v>46.156169697613024</c:v>
                </c:pt>
                <c:pt idx="717">
                  <c:v>49.09688667096178</c:v>
                </c:pt>
                <c:pt idx="718">
                  <c:v>52.232218672792442</c:v>
                </c:pt>
                <c:pt idx="719">
                  <c:v>55.569586969777717</c:v>
                </c:pt>
                <c:pt idx="720">
                  <c:v>59.115426368913766</c:v>
                </c:pt>
                <c:pt idx="721">
                  <c:v>62.874863603934756</c:v>
                </c:pt>
                <c:pt idx="722">
                  <c:v>66.851350657043426</c:v>
                </c:pt>
                <c:pt idx="723">
                  <c:v>71.046253317415577</c:v>
                </c:pt>
                <c:pt idx="724">
                  <c:v>75.458397481739439</c:v>
                </c:pt>
                <c:pt idx="725">
                  <c:v>80.08357854760726</c:v>
                </c:pt>
                <c:pt idx="726">
                  <c:v>84.914042778259997</c:v>
                </c:pt>
                <c:pt idx="727">
                  <c:v>89.93795372126533</c:v>
                </c:pt>
                <c:pt idx="728">
                  <c:v>95.138861570806654</c:v>
                </c:pt>
                <c:pt idx="729">
                  <c:v>100.4951986087851</c:v>
                </c:pt>
                <c:pt idx="730">
                  <c:v>105.97982926510512</c:v>
                </c:pt>
                <c:pt idx="731">
                  <c:v>111.55968849112136</c:v>
                </c:pt>
                <c:pt idx="732">
                  <c:v>117.19554649082215</c:v>
                </c:pt>
                <c:pt idx="733">
                  <c:v>122.84194071973815</c:v>
                </c:pt>
                <c:pt idx="734">
                  <c:v>128.44731666310116</c:v>
                </c:pt>
                <c:pt idx="735">
                  <c:v>133.95441643243805</c:v>
                </c:pt>
                <c:pt idx="736">
                  <c:v>139.30094793162812</c:v>
                </c:pt>
                <c:pt idx="737">
                  <c:v>144.42055669651262</c:v>
                </c:pt>
                <c:pt idx="738">
                  <c:v>149.24410731405871</c:v>
                </c:pt>
                <c:pt idx="739">
                  <c:v>153.70126188768828</c:v>
                </c:pt>
                <c:pt idx="740">
                  <c:v>157.72232026813506</c:v>
                </c:pt>
                <c:pt idx="741">
                  <c:v>161.24026232595318</c:v>
                </c:pt>
                <c:pt idx="742">
                  <c:v>164.19290864540895</c:v>
                </c:pt>
                <c:pt idx="743">
                  <c:v>166.52509536892387</c:v>
                </c:pt>
                <c:pt idx="744">
                  <c:v>168.1907443656111</c:v>
                </c:pt>
                <c:pt idx="745">
                  <c:v>169.15470402534564</c:v>
                </c:pt>
                <c:pt idx="746">
                  <c:v>169.39424066331418</c:v>
                </c:pt>
                <c:pt idx="747">
                  <c:v>168.90007649934421</c:v>
                </c:pt>
                <c:pt idx="748">
                  <c:v>167.67689678097045</c:v>
                </c:pt>
                <c:pt idx="749">
                  <c:v>165.74328370715924</c:v>
                </c:pt>
                <c:pt idx="750">
                  <c:v>163.13107496791969</c:v>
                </c:pt>
                <c:pt idx="751">
                  <c:v>159.88418570752347</c:v>
                </c:pt>
                <c:pt idx="752">
                  <c:v>156.05697010748958</c:v>
                </c:pt>
                <c:pt idx="753">
                  <c:v>151.71222860435321</c:v>
                </c:pt>
                <c:pt idx="754">
                  <c:v>146.91898610592992</c:v>
                </c:pt>
                <c:pt idx="755">
                  <c:v>141.75017400427379</c:v>
                </c:pt>
                <c:pt idx="756">
                  <c:v>136.28034443802954</c:v>
                </c:pt>
                <c:pt idx="757">
                  <c:v>130.58353069014711</c:v>
                </c:pt>
                <c:pt idx="758">
                  <c:v>124.73134542834285</c:v>
                </c:pt>
                <c:pt idx="759">
                  <c:v>118.79138186745004</c:v>
                </c:pt>
                <c:pt idx="760">
                  <c:v>112.82595505733005</c:v>
                </c:pt>
                <c:pt idx="761">
                  <c:v>106.89119418707389</c:v>
                </c:pt>
                <c:pt idx="762">
                  <c:v>101.0364741707487</c:v>
                </c:pt>
                <c:pt idx="763">
                  <c:v>95.304157151438758</c:v>
                </c:pt>
                <c:pt idx="764">
                  <c:v>89.729602439122303</c:v>
                </c:pt>
                <c:pt idx="765">
                  <c:v>84.341396619854947</c:v>
                </c:pt>
                <c:pt idx="766">
                  <c:v>79.161753485451328</c:v>
                </c:pt>
                <c:pt idx="767">
                  <c:v>74.207035092618682</c:v>
                </c:pt>
                <c:pt idx="768">
                  <c:v>69.488349620006872</c:v>
                </c:pt>
                <c:pt idx="769">
                  <c:v>65.012187738335939</c:v>
                </c:pt>
                <c:pt idx="770">
                  <c:v>60.781066060869556</c:v>
                </c:pt>
                <c:pt idx="771">
                  <c:v>56.794153198129727</c:v>
                </c:pt>
                <c:pt idx="772">
                  <c:v>53.047860495321324</c:v>
                </c:pt>
                <c:pt idx="773">
                  <c:v>49.536385358714362</c:v>
                </c:pt>
                <c:pt idx="774">
                  <c:v>46.252200007452963</c:v>
                </c:pt>
                <c:pt idx="775">
                  <c:v>43.186482468695687</c:v>
                </c:pt>
                <c:pt idx="776">
                  <c:v>40.329489700311399</c:v>
                </c:pt>
                <c:pt idx="777">
                  <c:v>37.670874964247787</c:v>
                </c:pt>
                <c:pt idx="778">
                  <c:v>35.199953101755931</c:v>
                </c:pt>
                <c:pt idx="779">
                  <c:v>32.905918305549086</c:v>
                </c:pt>
                <c:pt idx="780">
                  <c:v>30.778019467405844</c:v>
                </c:pt>
                <c:pt idx="781">
                  <c:v>28.80569831537899</c:v>
                </c:pt>
                <c:pt idx="782">
                  <c:v>26.978695440051215</c:v>
                </c:pt>
                <c:pt idx="783">
                  <c:v>25.287129024843118</c:v>
                </c:pt>
                <c:pt idx="784">
                  <c:v>23.721550705492852</c:v>
                </c:pt>
                <c:pt idx="785">
                  <c:v>22.272982537832011</c:v>
                </c:pt>
                <c:pt idx="786">
                  <c:v>20.932938587324401</c:v>
                </c:pt>
                <c:pt idx="787">
                  <c:v>19.6934341942667</c:v>
                </c:pt>
                <c:pt idx="788">
                  <c:v>18.546985532273677</c:v>
                </c:pt>
                <c:pt idx="789">
                  <c:v>17.486601675270531</c:v>
                </c:pt>
                <c:pt idx="790">
                  <c:v>16.505771025322048</c:v>
                </c:pt>
                <c:pt idx="791">
                  <c:v>15.598443632298013</c:v>
                </c:pt>
                <c:pt idx="792">
                  <c:v>14.759010656183518</c:v>
                </c:pt>
                <c:pt idx="793">
                  <c:v>13.982281981745396</c:v>
                </c:pt>
                <c:pt idx="794">
                  <c:v>13.26346279023503</c:v>
                </c:pt>
                <c:pt idx="795">
                  <c:v>12.598129720305803</c:v>
                </c:pt>
                <c:pt idx="796">
                  <c:v>11.982207106634741</c:v>
                </c:pt>
                <c:pt idx="797">
                  <c:v>11.411943666194427</c:v>
                </c:pt>
                <c:pt idx="798">
                  <c:v>10.883889905246622</c:v>
                </c:pt>
                <c:pt idx="799">
                  <c:v>10.394876441724037</c:v>
                </c:pt>
                <c:pt idx="800">
                  <c:v>9.9419933748519753</c:v>
                </c:pt>
                <c:pt idx="801">
                  <c:v>9.5225707840903695</c:v>
                </c:pt>
                <c:pt idx="802">
                  <c:v>9.1341604005286374</c:v>
                </c:pt>
                <c:pt idx="803">
                  <c:v>8.7745184638280662</c:v>
                </c:pt>
                <c:pt idx="804">
                  <c:v>8.4415897550479375</c:v>
                </c:pt>
                <c:pt idx="805">
                  <c:v>8.1334927788341673</c:v>
                </c:pt>
                <c:pt idx="806">
                  <c:v>7.8485060563376807</c:v>
                </c:pt>
                <c:pt idx="807">
                  <c:v>7.585055481902784</c:v>
                </c:pt>
                <c:pt idx="808">
                  <c:v>7.3417026912296111</c:v>
                </c:pt>
                <c:pt idx="809">
                  <c:v>7.1171343857173914</c:v>
                </c:pt>
                <c:pt idx="810">
                  <c:v>6.9101525565057553</c:v>
                </c:pt>
                <c:pt idx="811">
                  <c:v>6.7196655519192126</c:v>
                </c:pt>
                <c:pt idx="812">
                  <c:v>6.5446799332394612</c:v>
                </c:pt>
                <c:pt idx="813">
                  <c:v>6.3842930657052115</c:v>
                </c:pt>
                <c:pt idx="814">
                  <c:v>6.2376863941512433</c:v>
                </c:pt>
                <c:pt idx="815">
                  <c:v>6.1041193555762554</c:v>
                </c:pt>
                <c:pt idx="816">
                  <c:v>5.9829238840399688</c:v>
                </c:pt>
                <c:pt idx="817">
                  <c:v>5.8734994665325813</c:v>
                </c:pt>
                <c:pt idx="818">
                  <c:v>5.7753087117578694</c:v>
                </c:pt>
                <c:pt idx="819">
                  <c:v>5.6878733970693922</c:v>
                </c:pt>
                <c:pt idx="820">
                  <c:v>5.6107709620578223</c:v>
                </c:pt>
                <c:pt idx="821">
                  <c:v>5.5436314204800778</c:v>
                </c:pt>
                <c:pt idx="822">
                  <c:v>5.4861346653315239</c:v>
                </c:pt>
                <c:pt idx="823">
                  <c:v>5.4380081448829891</c:v>
                </c:pt>
                <c:pt idx="824">
                  <c:v>5.3990248904332327</c:v>
                </c:pt>
                <c:pt idx="825">
                  <c:v>5.3690018793680983</c:v>
                </c:pt>
                <c:pt idx="826">
                  <c:v>5.3477987198772281</c:v>
                </c:pt>
                <c:pt idx="827">
                  <c:v>5.3353166463682564</c:v>
                </c:pt>
                <c:pt idx="828">
                  <c:v>5.3314978172493719</c:v>
                </c:pt>
                <c:pt idx="829">
                  <c:v>5.3363249093386003</c:v>
                </c:pt>
                <c:pt idx="830">
                  <c:v>5.349821005717823</c:v>
                </c:pt>
                <c:pt idx="831">
                  <c:v>5.3720497763982928</c:v>
                </c:pt>
                <c:pt idx="832">
                  <c:v>5.4031159537198645</c:v>
                </c:pt>
                <c:pt idx="833">
                  <c:v>5.4431661069864266</c:v>
                </c:pt>
                <c:pt idx="834">
                  <c:v>5.4923897234636723</c:v>
                </c:pt>
                <c:pt idx="835">
                  <c:v>5.5510206055509697</c:v>
                </c:pt>
                <c:pt idx="836">
                  <c:v>5.61933859670527</c:v>
                </c:pt>
                <c:pt idx="837">
                  <c:v>5.6976716515599781</c:v>
                </c:pt>
                <c:pt idx="838">
                  <c:v>5.786398268663099</c:v>
                </c:pt>
                <c:pt idx="839">
                  <c:v>5.8859503073733315</c:v>
                </c:pt>
                <c:pt idx="840">
                  <c:v>5.9968162137151335</c:v>
                </c:pt>
                <c:pt idx="841">
                  <c:v>6.1195446834169847</c:v>
                </c:pt>
                <c:pt idx="842">
                  <c:v>6.2547487939508146</c:v>
                </c:pt>
                <c:pt idx="843">
                  <c:v>6.4031106411606045</c:v>
                </c:pt>
                <c:pt idx="844">
                  <c:v>6.5653865200144921</c:v>
                </c:pt>
                <c:pt idx="845">
                  <c:v>6.7424126931302899</c:v>
                </c:pt>
                <c:pt idx="846">
                  <c:v>6.9351117949923706</c:v>
                </c:pt>
                <c:pt idx="847">
                  <c:v>7.1444999241696365</c:v>
                </c:pt>
                <c:pt idx="848">
                  <c:v>7.3716944803150746</c:v>
                </c:pt>
                <c:pt idx="849">
                  <c:v>7.6179228072126337</c:v>
                </c:pt>
                <c:pt idx="850">
                  <c:v>7.8845317075469836</c:v>
                </c:pt>
                <c:pt idx="851">
                  <c:v>8.1729978992845655</c:v>
                </c:pt>
                <c:pt idx="852">
                  <c:v>8.4849394874086599</c:v>
                </c:pt>
                <c:pt idx="853">
                  <c:v>8.8221285280365063</c:v>
                </c:pt>
                <c:pt idx="854">
                  <c:v>9.1865047643906319</c:v>
                </c:pt>
                <c:pt idx="855">
                  <c:v>9.580190615352679</c:v>
                </c:pt>
                <c:pt idx="856">
                  <c:v>10.005507496956637</c:v>
                </c:pt>
                <c:pt idx="857">
                  <c:v>10.464993554628265</c:v>
                </c:pt>
                <c:pt idx="858">
                  <c:v>10.961422878561082</c:v>
                </c:pt>
                <c:pt idx="859">
                  <c:v>11.497826265485376</c:v>
                </c:pt>
                <c:pt idx="860">
                  <c:v>12.077513576188338</c:v>
                </c:pt>
                <c:pt idx="861">
                  <c:v>12.704097718200613</c:v>
                </c:pt>
                <c:pt idx="862">
                  <c:v>13.381520255523455</c:v>
                </c:pt>
                <c:pt idx="863">
                  <c:v>14.114078610256861</c:v>
                </c:pt>
                <c:pt idx="864">
                  <c:v>14.906454772259323</c:v>
                </c:pt>
                <c:pt idx="865">
                  <c:v>15.763745369859043</c:v>
                </c:pt>
                <c:pt idx="866">
                  <c:v>16.691492874009118</c:v>
                </c:pt>
                <c:pt idx="867">
                  <c:v>17.695717606481228</c:v>
                </c:pt>
                <c:pt idx="868">
                  <c:v>18.782950095518355</c:v>
                </c:pt>
                <c:pt idx="869">
                  <c:v>19.960263165044708</c:v>
                </c:pt>
                <c:pt idx="870">
                  <c:v>21.235302950740131</c:v>
                </c:pt>
                <c:pt idx="871">
                  <c:v>22.616317802227481</c:v>
                </c:pt>
                <c:pt idx="872">
                  <c:v>24.112183749159168</c:v>
                </c:pt>
                <c:pt idx="873">
                  <c:v>25.732424873898928</c:v>
                </c:pt>
                <c:pt idx="874">
                  <c:v>27.487226538854674</c:v>
                </c:pt>
                <c:pt idx="875">
                  <c:v>29.387438957291494</c:v>
                </c:pt>
                <c:pt idx="876">
                  <c:v>31.444568069325037</c:v>
                </c:pt>
                <c:pt idx="877">
                  <c:v>33.670750089324969</c:v>
                </c:pt>
                <c:pt idx="878">
                  <c:v>36.078705431131141</c:v>
                </c:pt>
                <c:pt idx="879">
                  <c:v>38.681667003732372</c:v>
                </c:pt>
                <c:pt idx="880">
                  <c:v>41.493277121812163</c:v>
                </c:pt>
                <c:pt idx="881">
                  <c:v>44.527446524394264</c:v>
                </c:pt>
                <c:pt idx="882">
                  <c:v>47.798168288121104</c:v>
                </c:pt>
                <c:pt idx="883">
                  <c:v>51.31927882684468</c:v>
                </c:pt>
                <c:pt idx="884">
                  <c:v>55.104157777917322</c:v>
                </c:pt>
                <c:pt idx="885">
                  <c:v>59.165358508003166</c:v>
                </c:pt>
                <c:pt idx="886">
                  <c:v>63.514161379129121</c:v>
                </c:pt>
                <c:pt idx="887">
                  <c:v>68.160042983410094</c:v>
                </c:pt>
                <c:pt idx="888">
                  <c:v>73.110056496796986</c:v>
                </c:pt>
                <c:pt idx="889">
                  <c:v>78.368121354523339</c:v>
                </c:pt>
                <c:pt idx="890">
                  <c:v>83.934224855533131</c:v>
                </c:pt>
                <c:pt idx="891">
                  <c:v>89.803544280826145</c:v>
                </c:pt>
                <c:pt idx="892">
                  <c:v>95.965505821370542</c:v>
                </c:pt>
                <c:pt idx="893">
                  <c:v>102.40280610030541</c:v>
                </c:pt>
                <c:pt idx="894">
                  <c:v>109.09043320449143</c:v>
                </c:pt>
                <c:pt idx="895">
                  <c:v>115.99473651510728</c:v>
                </c:pt>
                <c:pt idx="896">
                  <c:v>123.07260751064243</c:v>
                </c:pt>
                <c:pt idx="897">
                  <c:v>130.27084597017046</c:v>
                </c:pt>
                <c:pt idx="898">
                  <c:v>137.52579606032822</c:v>
                </c:pt>
                <c:pt idx="899">
                  <c:v>144.76334267830981</c:v>
                </c:pt>
                <c:pt idx="900">
                  <c:v>151.89935790585511</c:v>
                </c:pt>
                <c:pt idx="901">
                  <c:v>158.84067823609948</c:v>
                </c:pt>
                <c:pt idx="902">
                  <c:v>165.48667343304109</c:v>
                </c:pt>
                <c:pt idx="903">
                  <c:v>171.7314363472525</c:v>
                </c:pt>
                <c:pt idx="904">
                  <c:v>177.4665799439378</c:v>
                </c:pt>
                <c:pt idx="905">
                  <c:v>182.58457519706613</c:v>
                </c:pt>
                <c:pt idx="906">
                  <c:v>186.98250543347612</c:v>
                </c:pt>
                <c:pt idx="907">
                  <c:v>190.56605525278329</c:v>
                </c:pt>
                <c:pt idx="908">
                  <c:v>193.25350288389404</c:v>
                </c:pt>
                <c:pt idx="909">
                  <c:v>194.97945185691304</c:v>
                </c:pt>
                <c:pt idx="910">
                  <c:v>195.69802838625995</c:v>
                </c:pt>
                <c:pt idx="911">
                  <c:v>195.38528968351105</c:v>
                </c:pt>
                <c:pt idx="912">
                  <c:v>194.04063660440136</c:v>
                </c:pt>
                <c:pt idx="913">
                  <c:v>191.68709812731569</c:v>
                </c:pt>
                <c:pt idx="914">
                  <c:v>188.37044729456733</c:v>
                </c:pt>
                <c:pt idx="915">
                  <c:v>184.15720721661899</c:v>
                </c:pt>
                <c:pt idx="916">
                  <c:v>179.13169886713928</c:v>
                </c:pt>
                <c:pt idx="917">
                  <c:v>173.39235780536598</c:v>
                </c:pt>
                <c:pt idx="918">
                  <c:v>167.04759570071644</c:v>
                </c:pt>
                <c:pt idx="919">
                  <c:v>160.2115000620031</c:v>
                </c:pt>
                <c:pt idx="920">
                  <c:v>152.99965227095208</c:v>
                </c:pt>
                <c:pt idx="921">
                  <c:v>145.52530467913408</c:v>
                </c:pt>
                <c:pt idx="922">
                  <c:v>137.89610003554498</c:v>
                </c:pt>
                <c:pt idx="923">
                  <c:v>130.21145012178778</c:v>
                </c:pt>
                <c:pt idx="924">
                  <c:v>122.56062409922137</c:v>
                </c:pt>
                <c:pt idx="925">
                  <c:v>115.02153797229103</c:v>
                </c:pt>
                <c:pt idx="926">
                  <c:v>107.66018958393377</c:v>
                </c:pt>
                <c:pt idx="927">
                  <c:v>100.53065094143358</c:v>
                </c:pt>
                <c:pt idx="928">
                  <c:v>93.675511410325726</c:v>
                </c:pt>
                <c:pt idx="929">
                  <c:v>87.126659716744797</c:v>
                </c:pt>
                <c:pt idx="930">
                  <c:v>80.906297082388775</c:v>
                </c:pt>
                <c:pt idx="931">
                  <c:v>75.028085143856927</c:v>
                </c:pt>
                <c:pt idx="932">
                  <c:v>69.498347677188931</c:v>
                </c:pt>
                <c:pt idx="933">
                  <c:v>64.317262103499715</c:v>
                </c:pt>
                <c:pt idx="934">
                  <c:v>59.479993430207436</c:v>
                </c:pt>
                <c:pt idx="935">
                  <c:v>54.977738432050018</c:v>
                </c:pt>
                <c:pt idx="936">
                  <c:v>50.79866078700222</c:v>
                </c:pt>
                <c:pt idx="937">
                  <c:v>46.928708276387745</c:v>
                </c:pt>
                <c:pt idx="938">
                  <c:v>43.352311067898512</c:v>
                </c:pt>
                <c:pt idx="939">
                  <c:v>40.052965754130817</c:v>
                </c:pt>
                <c:pt idx="940">
                  <c:v>37.01371355176115</c:v>
                </c:pt>
                <c:pt idx="941">
                  <c:v>34.217523247968721</c:v>
                </c:pt>
                <c:pt idx="942">
                  <c:v>31.64759047157893</c:v>
                </c:pt>
                <c:pt idx="943">
                  <c:v>29.28756498971342</c:v>
                </c:pt>
                <c:pt idx="944">
                  <c:v>27.121717259032867</c:v>
                </c:pt>
                <c:pt idx="945">
                  <c:v>25.135054612653224</c:v>
                </c:pt>
                <c:pt idx="946">
                  <c:v>23.313396407219965</c:v>
                </c:pt>
                <c:pt idx="947">
                  <c:v>21.643416312365208</c:v>
                </c:pt>
                <c:pt idx="948">
                  <c:v>20.112658782565351</c:v>
                </c:pt>
                <c:pt idx="949">
                  <c:v>18.709535665434615</c:v>
                </c:pt>
                <c:pt idx="950">
                  <c:v>17.423307904387414</c:v>
                </c:pt>
                <c:pt idx="951">
                  <c:v>16.244056404543674</c:v>
                </c:pt>
                <c:pt idx="952">
                  <c:v>15.162645354321487</c:v>
                </c:pt>
                <c:pt idx="953">
                  <c:v>14.17068062922629</c:v>
                </c:pt>
                <c:pt idx="954">
                  <c:v>13.260465341957866</c:v>
                </c:pt>
                <c:pt idx="955">
                  <c:v>12.424954134483791</c:v>
                </c:pt>
                <c:pt idx="956">
                  <c:v>11.657707422344355</c:v>
                </c:pt>
                <c:pt idx="957">
                  <c:v>10.952846488146422</c:v>
                </c:pt>
                <c:pt idx="958">
                  <c:v>10.305010069411079</c:v>
                </c:pt>
                <c:pt idx="959">
                  <c:v>9.7093128859291635</c:v>
                </c:pt>
                <c:pt idx="960">
                  <c:v>9.1613063948334972</c:v>
                </c:pt>
                <c:pt idx="961">
                  <c:v>8.6569419400806407</c:v>
                </c:pt>
                <c:pt idx="962">
                  <c:v>8.1925363703740146</c:v>
                </c:pt>
                <c:pt idx="963">
                  <c:v>7.7647401301758023</c:v>
                </c:pt>
                <c:pt idx="964">
                  <c:v>7.3705077776700634</c:v>
                </c:pt>
                <c:pt idx="965">
                  <c:v>7.0070708474749006</c:v>
                </c:pt>
                <c:pt idx="966">
                  <c:v>6.67191295136967</c:v>
                </c:pt>
                <c:pt idx="967">
                  <c:v>6.362746994707777</c:v>
                </c:pt>
                <c:pt idx="968">
                  <c:v>6.0774943774287316</c:v>
                </c:pt>
                <c:pt idx="969">
                  <c:v>5.8142660449833272</c:v>
                </c:pt>
                <c:pt idx="970">
                  <c:v>5.5713452547056628</c:v>
                </c:pt>
                <c:pt idx="971">
                  <c:v>5.3471719261503186</c:v>
                </c:pt>
                <c:pt idx="972">
                  <c:v>5.1403284488372565</c:v>
                </c:pt>
                <c:pt idx="973">
                  <c:v>4.9495268270715291</c:v>
                </c:pt>
                <c:pt idx="974">
                  <c:v>4.7735970485400196</c:v>
                </c:pt>
                <c:pt idx="975">
                  <c:v>4.6114765708619778</c:v>
                </c:pt>
                <c:pt idx="976">
                  <c:v>4.4622008279080676</c:v>
                </c:pt>
                <c:pt idx="977">
                  <c:v>4.3248946653017253</c:v>
                </c:pt>
                <c:pt idx="978">
                  <c:v>4.1987646219332468</c:v>
                </c:pt>
                <c:pt idx="979">
                  <c:v>4.0830919814523323</c:v>
                </c:pt>
                <c:pt idx="980">
                  <c:v>3.9772265244949687</c:v>
                </c:pt>
                <c:pt idx="981">
                  <c:v>3.8805809188080009</c:v>
                </c:pt>
                <c:pt idx="982">
                  <c:v>3.7926256904418709</c:v>
                </c:pt>
                <c:pt idx="983">
                  <c:v>3.7128847247861287</c:v>
                </c:pt>
                <c:pt idx="984">
                  <c:v>3.6409312514312928</c:v>
                </c:pt>
                <c:pt idx="985">
                  <c:v>3.576384271670261</c:v>
                </c:pt>
                <c:pt idx="986">
                  <c:v>3.5189053919237088</c:v>
                </c:pt>
                <c:pt idx="987">
                  <c:v>3.4681960305113484</c:v>
                </c:pt>
                <c:pt idx="988">
                  <c:v>3.4239949690213072</c:v>
                </c:pt>
                <c:pt idx="989">
                  <c:v>3.3860762230811821</c:v>
                </c:pt>
                <c:pt idx="990">
                  <c:v>3.3542472106350223</c:v>
                </c:pt>
                <c:pt idx="991">
                  <c:v>3.3283471989090927</c:v>
                </c:pt>
                <c:pt idx="992">
                  <c:v>3.30824601413395</c:v>
                </c:pt>
                <c:pt idx="993">
                  <c:v>3.2938430008089599</c:v>
                </c:pt>
                <c:pt idx="994">
                  <c:v>3.2850662198749916</c:v>
                </c:pt>
                <c:pt idx="995">
                  <c:v>3.2818718776284079</c:v>
                </c:pt>
                <c:pt idx="996">
                  <c:v>3.2842439795907161</c:v>
                </c:pt>
                <c:pt idx="997">
                  <c:v>3.2921942058692153</c:v>
                </c:pt>
                <c:pt idx="998">
                  <c:v>3.3057620068301707</c:v>
                </c:pt>
                <c:pt idx="999">
                  <c:v>3.3250149201829644</c:v>
                </c:pt>
                <c:pt idx="1000">
                  <c:v>3.3500491128668948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'Prada-Pradator'!$L$7</c:f>
              <c:strCache>
                <c:ptCount val="1"/>
                <c:pt idx="0">
                  <c:v>S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'Prada-Pradator'!$J$8:$J$1008</c:f>
              <c:numCache>
                <c:formatCode>General</c:formatCode>
                <c:ptCount val="10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  <c:pt idx="301">
                  <c:v>301</c:v>
                </c:pt>
                <c:pt idx="302">
                  <c:v>302</c:v>
                </c:pt>
                <c:pt idx="303">
                  <c:v>303</c:v>
                </c:pt>
                <c:pt idx="304">
                  <c:v>304</c:v>
                </c:pt>
                <c:pt idx="305">
                  <c:v>305</c:v>
                </c:pt>
                <c:pt idx="306">
                  <c:v>306</c:v>
                </c:pt>
                <c:pt idx="307">
                  <c:v>307</c:v>
                </c:pt>
                <c:pt idx="308">
                  <c:v>308</c:v>
                </c:pt>
                <c:pt idx="309">
                  <c:v>309</c:v>
                </c:pt>
                <c:pt idx="310">
                  <c:v>310</c:v>
                </c:pt>
                <c:pt idx="311">
                  <c:v>311</c:v>
                </c:pt>
                <c:pt idx="312">
                  <c:v>312</c:v>
                </c:pt>
                <c:pt idx="313">
                  <c:v>313</c:v>
                </c:pt>
                <c:pt idx="314">
                  <c:v>314</c:v>
                </c:pt>
                <c:pt idx="315">
                  <c:v>315</c:v>
                </c:pt>
                <c:pt idx="316">
                  <c:v>316</c:v>
                </c:pt>
                <c:pt idx="317">
                  <c:v>317</c:v>
                </c:pt>
                <c:pt idx="318">
                  <c:v>318</c:v>
                </c:pt>
                <c:pt idx="319">
                  <c:v>319</c:v>
                </c:pt>
                <c:pt idx="320">
                  <c:v>320</c:v>
                </c:pt>
                <c:pt idx="321">
                  <c:v>321</c:v>
                </c:pt>
                <c:pt idx="322">
                  <c:v>322</c:v>
                </c:pt>
                <c:pt idx="323">
                  <c:v>323</c:v>
                </c:pt>
                <c:pt idx="324">
                  <c:v>324</c:v>
                </c:pt>
                <c:pt idx="325">
                  <c:v>325</c:v>
                </c:pt>
                <c:pt idx="326">
                  <c:v>326</c:v>
                </c:pt>
                <c:pt idx="327">
                  <c:v>327</c:v>
                </c:pt>
                <c:pt idx="328">
                  <c:v>328</c:v>
                </c:pt>
                <c:pt idx="329">
                  <c:v>329</c:v>
                </c:pt>
                <c:pt idx="330">
                  <c:v>330</c:v>
                </c:pt>
                <c:pt idx="331">
                  <c:v>331</c:v>
                </c:pt>
                <c:pt idx="332">
                  <c:v>332</c:v>
                </c:pt>
                <c:pt idx="333">
                  <c:v>333</c:v>
                </c:pt>
                <c:pt idx="334">
                  <c:v>334</c:v>
                </c:pt>
                <c:pt idx="335">
                  <c:v>335</c:v>
                </c:pt>
                <c:pt idx="336">
                  <c:v>336</c:v>
                </c:pt>
                <c:pt idx="337">
                  <c:v>337</c:v>
                </c:pt>
                <c:pt idx="338">
                  <c:v>338</c:v>
                </c:pt>
                <c:pt idx="339">
                  <c:v>339</c:v>
                </c:pt>
                <c:pt idx="340">
                  <c:v>340</c:v>
                </c:pt>
                <c:pt idx="341">
                  <c:v>341</c:v>
                </c:pt>
                <c:pt idx="342">
                  <c:v>342</c:v>
                </c:pt>
                <c:pt idx="343">
                  <c:v>343</c:v>
                </c:pt>
                <c:pt idx="344">
                  <c:v>344</c:v>
                </c:pt>
                <c:pt idx="345">
                  <c:v>345</c:v>
                </c:pt>
                <c:pt idx="346">
                  <c:v>346</c:v>
                </c:pt>
                <c:pt idx="347">
                  <c:v>347</c:v>
                </c:pt>
                <c:pt idx="348">
                  <c:v>348</c:v>
                </c:pt>
                <c:pt idx="349">
                  <c:v>349</c:v>
                </c:pt>
                <c:pt idx="350">
                  <c:v>350</c:v>
                </c:pt>
                <c:pt idx="351">
                  <c:v>351</c:v>
                </c:pt>
                <c:pt idx="352">
                  <c:v>352</c:v>
                </c:pt>
                <c:pt idx="353">
                  <c:v>353</c:v>
                </c:pt>
                <c:pt idx="354">
                  <c:v>354</c:v>
                </c:pt>
                <c:pt idx="355">
                  <c:v>355</c:v>
                </c:pt>
                <c:pt idx="356">
                  <c:v>356</c:v>
                </c:pt>
                <c:pt idx="357">
                  <c:v>357</c:v>
                </c:pt>
                <c:pt idx="358">
                  <c:v>358</c:v>
                </c:pt>
                <c:pt idx="359">
                  <c:v>359</c:v>
                </c:pt>
                <c:pt idx="360">
                  <c:v>360</c:v>
                </c:pt>
                <c:pt idx="361">
                  <c:v>361</c:v>
                </c:pt>
                <c:pt idx="362">
                  <c:v>362</c:v>
                </c:pt>
                <c:pt idx="363">
                  <c:v>363</c:v>
                </c:pt>
                <c:pt idx="364">
                  <c:v>364</c:v>
                </c:pt>
                <c:pt idx="365">
                  <c:v>365</c:v>
                </c:pt>
                <c:pt idx="366">
                  <c:v>366</c:v>
                </c:pt>
                <c:pt idx="367">
                  <c:v>367</c:v>
                </c:pt>
                <c:pt idx="368">
                  <c:v>368</c:v>
                </c:pt>
                <c:pt idx="369">
                  <c:v>369</c:v>
                </c:pt>
                <c:pt idx="370">
                  <c:v>370</c:v>
                </c:pt>
                <c:pt idx="371">
                  <c:v>371</c:v>
                </c:pt>
                <c:pt idx="372">
                  <c:v>372</c:v>
                </c:pt>
                <c:pt idx="373">
                  <c:v>373</c:v>
                </c:pt>
                <c:pt idx="374">
                  <c:v>374</c:v>
                </c:pt>
                <c:pt idx="375">
                  <c:v>375</c:v>
                </c:pt>
                <c:pt idx="376">
                  <c:v>376</c:v>
                </c:pt>
                <c:pt idx="377">
                  <c:v>377</c:v>
                </c:pt>
                <c:pt idx="378">
                  <c:v>378</c:v>
                </c:pt>
                <c:pt idx="379">
                  <c:v>379</c:v>
                </c:pt>
                <c:pt idx="380">
                  <c:v>380</c:v>
                </c:pt>
                <c:pt idx="381">
                  <c:v>381</c:v>
                </c:pt>
                <c:pt idx="382">
                  <c:v>382</c:v>
                </c:pt>
                <c:pt idx="383">
                  <c:v>383</c:v>
                </c:pt>
                <c:pt idx="384">
                  <c:v>384</c:v>
                </c:pt>
                <c:pt idx="385">
                  <c:v>385</c:v>
                </c:pt>
                <c:pt idx="386">
                  <c:v>386</c:v>
                </c:pt>
                <c:pt idx="387">
                  <c:v>387</c:v>
                </c:pt>
                <c:pt idx="388">
                  <c:v>388</c:v>
                </c:pt>
                <c:pt idx="389">
                  <c:v>389</c:v>
                </c:pt>
                <c:pt idx="390">
                  <c:v>390</c:v>
                </c:pt>
                <c:pt idx="391">
                  <c:v>391</c:v>
                </c:pt>
                <c:pt idx="392">
                  <c:v>392</c:v>
                </c:pt>
                <c:pt idx="393">
                  <c:v>393</c:v>
                </c:pt>
                <c:pt idx="394">
                  <c:v>394</c:v>
                </c:pt>
                <c:pt idx="395">
                  <c:v>395</c:v>
                </c:pt>
                <c:pt idx="396">
                  <c:v>396</c:v>
                </c:pt>
                <c:pt idx="397">
                  <c:v>397</c:v>
                </c:pt>
                <c:pt idx="398">
                  <c:v>398</c:v>
                </c:pt>
                <c:pt idx="399">
                  <c:v>399</c:v>
                </c:pt>
                <c:pt idx="400">
                  <c:v>400</c:v>
                </c:pt>
                <c:pt idx="401">
                  <c:v>401</c:v>
                </c:pt>
                <c:pt idx="402">
                  <c:v>402</c:v>
                </c:pt>
                <c:pt idx="403">
                  <c:v>403</c:v>
                </c:pt>
                <c:pt idx="404">
                  <c:v>404</c:v>
                </c:pt>
                <c:pt idx="405">
                  <c:v>405</c:v>
                </c:pt>
                <c:pt idx="406">
                  <c:v>406</c:v>
                </c:pt>
                <c:pt idx="407">
                  <c:v>407</c:v>
                </c:pt>
                <c:pt idx="408">
                  <c:v>408</c:v>
                </c:pt>
                <c:pt idx="409">
                  <c:v>409</c:v>
                </c:pt>
                <c:pt idx="410">
                  <c:v>410</c:v>
                </c:pt>
                <c:pt idx="411">
                  <c:v>411</c:v>
                </c:pt>
                <c:pt idx="412">
                  <c:v>412</c:v>
                </c:pt>
                <c:pt idx="413">
                  <c:v>413</c:v>
                </c:pt>
                <c:pt idx="414">
                  <c:v>414</c:v>
                </c:pt>
                <c:pt idx="415">
                  <c:v>415</c:v>
                </c:pt>
                <c:pt idx="416">
                  <c:v>416</c:v>
                </c:pt>
                <c:pt idx="417">
                  <c:v>417</c:v>
                </c:pt>
                <c:pt idx="418">
                  <c:v>418</c:v>
                </c:pt>
                <c:pt idx="419">
                  <c:v>419</c:v>
                </c:pt>
                <c:pt idx="420">
                  <c:v>420</c:v>
                </c:pt>
                <c:pt idx="421">
                  <c:v>421</c:v>
                </c:pt>
                <c:pt idx="422">
                  <c:v>422</c:v>
                </c:pt>
                <c:pt idx="423">
                  <c:v>423</c:v>
                </c:pt>
                <c:pt idx="424">
                  <c:v>424</c:v>
                </c:pt>
                <c:pt idx="425">
                  <c:v>425</c:v>
                </c:pt>
                <c:pt idx="426">
                  <c:v>426</c:v>
                </c:pt>
                <c:pt idx="427">
                  <c:v>427</c:v>
                </c:pt>
                <c:pt idx="428">
                  <c:v>428</c:v>
                </c:pt>
                <c:pt idx="429">
                  <c:v>429</c:v>
                </c:pt>
                <c:pt idx="430">
                  <c:v>430</c:v>
                </c:pt>
                <c:pt idx="431">
                  <c:v>431</c:v>
                </c:pt>
                <c:pt idx="432">
                  <c:v>432</c:v>
                </c:pt>
                <c:pt idx="433">
                  <c:v>433</c:v>
                </c:pt>
                <c:pt idx="434">
                  <c:v>434</c:v>
                </c:pt>
                <c:pt idx="435">
                  <c:v>435</c:v>
                </c:pt>
                <c:pt idx="436">
                  <c:v>436</c:v>
                </c:pt>
                <c:pt idx="437">
                  <c:v>437</c:v>
                </c:pt>
                <c:pt idx="438">
                  <c:v>438</c:v>
                </c:pt>
                <c:pt idx="439">
                  <c:v>439</c:v>
                </c:pt>
                <c:pt idx="440">
                  <c:v>440</c:v>
                </c:pt>
                <c:pt idx="441">
                  <c:v>441</c:v>
                </c:pt>
                <c:pt idx="442">
                  <c:v>442</c:v>
                </c:pt>
                <c:pt idx="443">
                  <c:v>443</c:v>
                </c:pt>
                <c:pt idx="444">
                  <c:v>444</c:v>
                </c:pt>
                <c:pt idx="445">
                  <c:v>445</c:v>
                </c:pt>
                <c:pt idx="446">
                  <c:v>446</c:v>
                </c:pt>
                <c:pt idx="447">
                  <c:v>447</c:v>
                </c:pt>
                <c:pt idx="448">
                  <c:v>448</c:v>
                </c:pt>
                <c:pt idx="449">
                  <c:v>449</c:v>
                </c:pt>
                <c:pt idx="450">
                  <c:v>450</c:v>
                </c:pt>
                <c:pt idx="451">
                  <c:v>451</c:v>
                </c:pt>
                <c:pt idx="452">
                  <c:v>452</c:v>
                </c:pt>
                <c:pt idx="453">
                  <c:v>453</c:v>
                </c:pt>
                <c:pt idx="454">
                  <c:v>454</c:v>
                </c:pt>
                <c:pt idx="455">
                  <c:v>455</c:v>
                </c:pt>
                <c:pt idx="456">
                  <c:v>456</c:v>
                </c:pt>
                <c:pt idx="457">
                  <c:v>457</c:v>
                </c:pt>
                <c:pt idx="458">
                  <c:v>458</c:v>
                </c:pt>
                <c:pt idx="459">
                  <c:v>459</c:v>
                </c:pt>
                <c:pt idx="460">
                  <c:v>460</c:v>
                </c:pt>
                <c:pt idx="461">
                  <c:v>461</c:v>
                </c:pt>
                <c:pt idx="462">
                  <c:v>462</c:v>
                </c:pt>
                <c:pt idx="463">
                  <c:v>463</c:v>
                </c:pt>
                <c:pt idx="464">
                  <c:v>464</c:v>
                </c:pt>
                <c:pt idx="465">
                  <c:v>465</c:v>
                </c:pt>
                <c:pt idx="466">
                  <c:v>466</c:v>
                </c:pt>
                <c:pt idx="467">
                  <c:v>467</c:v>
                </c:pt>
                <c:pt idx="468">
                  <c:v>468</c:v>
                </c:pt>
                <c:pt idx="469">
                  <c:v>469</c:v>
                </c:pt>
                <c:pt idx="470">
                  <c:v>470</c:v>
                </c:pt>
                <c:pt idx="471">
                  <c:v>471</c:v>
                </c:pt>
                <c:pt idx="472">
                  <c:v>472</c:v>
                </c:pt>
                <c:pt idx="473">
                  <c:v>473</c:v>
                </c:pt>
                <c:pt idx="474">
                  <c:v>474</c:v>
                </c:pt>
                <c:pt idx="475">
                  <c:v>475</c:v>
                </c:pt>
                <c:pt idx="476">
                  <c:v>476</c:v>
                </c:pt>
                <c:pt idx="477">
                  <c:v>477</c:v>
                </c:pt>
                <c:pt idx="478">
                  <c:v>478</c:v>
                </c:pt>
                <c:pt idx="479">
                  <c:v>479</c:v>
                </c:pt>
                <c:pt idx="480">
                  <c:v>480</c:v>
                </c:pt>
                <c:pt idx="481">
                  <c:v>481</c:v>
                </c:pt>
                <c:pt idx="482">
                  <c:v>482</c:v>
                </c:pt>
                <c:pt idx="483">
                  <c:v>483</c:v>
                </c:pt>
                <c:pt idx="484">
                  <c:v>484</c:v>
                </c:pt>
                <c:pt idx="485">
                  <c:v>485</c:v>
                </c:pt>
                <c:pt idx="486">
                  <c:v>486</c:v>
                </c:pt>
                <c:pt idx="487">
                  <c:v>487</c:v>
                </c:pt>
                <c:pt idx="488">
                  <c:v>488</c:v>
                </c:pt>
                <c:pt idx="489">
                  <c:v>489</c:v>
                </c:pt>
                <c:pt idx="490">
                  <c:v>490</c:v>
                </c:pt>
                <c:pt idx="491">
                  <c:v>491</c:v>
                </c:pt>
                <c:pt idx="492">
                  <c:v>492</c:v>
                </c:pt>
                <c:pt idx="493">
                  <c:v>493</c:v>
                </c:pt>
                <c:pt idx="494">
                  <c:v>494</c:v>
                </c:pt>
                <c:pt idx="495">
                  <c:v>495</c:v>
                </c:pt>
                <c:pt idx="496">
                  <c:v>496</c:v>
                </c:pt>
                <c:pt idx="497">
                  <c:v>497</c:v>
                </c:pt>
                <c:pt idx="498">
                  <c:v>498</c:v>
                </c:pt>
                <c:pt idx="499">
                  <c:v>499</c:v>
                </c:pt>
                <c:pt idx="500">
                  <c:v>500</c:v>
                </c:pt>
                <c:pt idx="501">
                  <c:v>501</c:v>
                </c:pt>
                <c:pt idx="502">
                  <c:v>502</c:v>
                </c:pt>
                <c:pt idx="503">
                  <c:v>503</c:v>
                </c:pt>
                <c:pt idx="504">
                  <c:v>504</c:v>
                </c:pt>
                <c:pt idx="505">
                  <c:v>505</c:v>
                </c:pt>
                <c:pt idx="506">
                  <c:v>506</c:v>
                </c:pt>
                <c:pt idx="507">
                  <c:v>507</c:v>
                </c:pt>
                <c:pt idx="508">
                  <c:v>508</c:v>
                </c:pt>
                <c:pt idx="509">
                  <c:v>509</c:v>
                </c:pt>
                <c:pt idx="510">
                  <c:v>510</c:v>
                </c:pt>
                <c:pt idx="511">
                  <c:v>511</c:v>
                </c:pt>
                <c:pt idx="512">
                  <c:v>512</c:v>
                </c:pt>
                <c:pt idx="513">
                  <c:v>513</c:v>
                </c:pt>
                <c:pt idx="514">
                  <c:v>514</c:v>
                </c:pt>
                <c:pt idx="515">
                  <c:v>515</c:v>
                </c:pt>
                <c:pt idx="516">
                  <c:v>516</c:v>
                </c:pt>
                <c:pt idx="517">
                  <c:v>517</c:v>
                </c:pt>
                <c:pt idx="518">
                  <c:v>518</c:v>
                </c:pt>
                <c:pt idx="519">
                  <c:v>519</c:v>
                </c:pt>
                <c:pt idx="520">
                  <c:v>520</c:v>
                </c:pt>
                <c:pt idx="521">
                  <c:v>521</c:v>
                </c:pt>
                <c:pt idx="522">
                  <c:v>522</c:v>
                </c:pt>
                <c:pt idx="523">
                  <c:v>523</c:v>
                </c:pt>
                <c:pt idx="524">
                  <c:v>524</c:v>
                </c:pt>
                <c:pt idx="525">
                  <c:v>525</c:v>
                </c:pt>
                <c:pt idx="526">
                  <c:v>526</c:v>
                </c:pt>
                <c:pt idx="527">
                  <c:v>527</c:v>
                </c:pt>
                <c:pt idx="528">
                  <c:v>528</c:v>
                </c:pt>
                <c:pt idx="529">
                  <c:v>529</c:v>
                </c:pt>
                <c:pt idx="530">
                  <c:v>530</c:v>
                </c:pt>
                <c:pt idx="531">
                  <c:v>531</c:v>
                </c:pt>
                <c:pt idx="532">
                  <c:v>532</c:v>
                </c:pt>
                <c:pt idx="533">
                  <c:v>533</c:v>
                </c:pt>
                <c:pt idx="534">
                  <c:v>534</c:v>
                </c:pt>
                <c:pt idx="535">
                  <c:v>535</c:v>
                </c:pt>
                <c:pt idx="536">
                  <c:v>536</c:v>
                </c:pt>
                <c:pt idx="537">
                  <c:v>537</c:v>
                </c:pt>
                <c:pt idx="538">
                  <c:v>538</c:v>
                </c:pt>
                <c:pt idx="539">
                  <c:v>539</c:v>
                </c:pt>
                <c:pt idx="540">
                  <c:v>540</c:v>
                </c:pt>
                <c:pt idx="541">
                  <c:v>541</c:v>
                </c:pt>
                <c:pt idx="542">
                  <c:v>542</c:v>
                </c:pt>
                <c:pt idx="543">
                  <c:v>543</c:v>
                </c:pt>
                <c:pt idx="544">
                  <c:v>544</c:v>
                </c:pt>
                <c:pt idx="545">
                  <c:v>545</c:v>
                </c:pt>
                <c:pt idx="546">
                  <c:v>546</c:v>
                </c:pt>
                <c:pt idx="547">
                  <c:v>547</c:v>
                </c:pt>
                <c:pt idx="548">
                  <c:v>548</c:v>
                </c:pt>
                <c:pt idx="549">
                  <c:v>549</c:v>
                </c:pt>
                <c:pt idx="550">
                  <c:v>550</c:v>
                </c:pt>
                <c:pt idx="551">
                  <c:v>551</c:v>
                </c:pt>
                <c:pt idx="552">
                  <c:v>552</c:v>
                </c:pt>
                <c:pt idx="553">
                  <c:v>553</c:v>
                </c:pt>
                <c:pt idx="554">
                  <c:v>554</c:v>
                </c:pt>
                <c:pt idx="555">
                  <c:v>555</c:v>
                </c:pt>
                <c:pt idx="556">
                  <c:v>556</c:v>
                </c:pt>
                <c:pt idx="557">
                  <c:v>557</c:v>
                </c:pt>
                <c:pt idx="558">
                  <c:v>558</c:v>
                </c:pt>
                <c:pt idx="559">
                  <c:v>559</c:v>
                </c:pt>
                <c:pt idx="560">
                  <c:v>560</c:v>
                </c:pt>
                <c:pt idx="561">
                  <c:v>561</c:v>
                </c:pt>
                <c:pt idx="562">
                  <c:v>562</c:v>
                </c:pt>
                <c:pt idx="563">
                  <c:v>563</c:v>
                </c:pt>
                <c:pt idx="564">
                  <c:v>564</c:v>
                </c:pt>
                <c:pt idx="565">
                  <c:v>565</c:v>
                </c:pt>
                <c:pt idx="566">
                  <c:v>566</c:v>
                </c:pt>
                <c:pt idx="567">
                  <c:v>567</c:v>
                </c:pt>
                <c:pt idx="568">
                  <c:v>568</c:v>
                </c:pt>
                <c:pt idx="569">
                  <c:v>569</c:v>
                </c:pt>
                <c:pt idx="570">
                  <c:v>570</c:v>
                </c:pt>
                <c:pt idx="571">
                  <c:v>571</c:v>
                </c:pt>
                <c:pt idx="572">
                  <c:v>572</c:v>
                </c:pt>
                <c:pt idx="573">
                  <c:v>573</c:v>
                </c:pt>
                <c:pt idx="574">
                  <c:v>574</c:v>
                </c:pt>
                <c:pt idx="575">
                  <c:v>575</c:v>
                </c:pt>
                <c:pt idx="576">
                  <c:v>576</c:v>
                </c:pt>
                <c:pt idx="577">
                  <c:v>577</c:v>
                </c:pt>
                <c:pt idx="578">
                  <c:v>578</c:v>
                </c:pt>
                <c:pt idx="579">
                  <c:v>579</c:v>
                </c:pt>
                <c:pt idx="580">
                  <c:v>580</c:v>
                </c:pt>
                <c:pt idx="581">
                  <c:v>581</c:v>
                </c:pt>
                <c:pt idx="582">
                  <c:v>582</c:v>
                </c:pt>
                <c:pt idx="583">
                  <c:v>583</c:v>
                </c:pt>
                <c:pt idx="584">
                  <c:v>584</c:v>
                </c:pt>
                <c:pt idx="585">
                  <c:v>585</c:v>
                </c:pt>
                <c:pt idx="586">
                  <c:v>586</c:v>
                </c:pt>
                <c:pt idx="587">
                  <c:v>587</c:v>
                </c:pt>
                <c:pt idx="588">
                  <c:v>588</c:v>
                </c:pt>
                <c:pt idx="589">
                  <c:v>589</c:v>
                </c:pt>
                <c:pt idx="590">
                  <c:v>590</c:v>
                </c:pt>
                <c:pt idx="591">
                  <c:v>591</c:v>
                </c:pt>
                <c:pt idx="592">
                  <c:v>592</c:v>
                </c:pt>
                <c:pt idx="593">
                  <c:v>593</c:v>
                </c:pt>
                <c:pt idx="594">
                  <c:v>594</c:v>
                </c:pt>
                <c:pt idx="595">
                  <c:v>595</c:v>
                </c:pt>
                <c:pt idx="596">
                  <c:v>596</c:v>
                </c:pt>
                <c:pt idx="597">
                  <c:v>597</c:v>
                </c:pt>
                <c:pt idx="598">
                  <c:v>598</c:v>
                </c:pt>
                <c:pt idx="599">
                  <c:v>599</c:v>
                </c:pt>
                <c:pt idx="600">
                  <c:v>600</c:v>
                </c:pt>
                <c:pt idx="601">
                  <c:v>601</c:v>
                </c:pt>
                <c:pt idx="602">
                  <c:v>602</c:v>
                </c:pt>
                <c:pt idx="603">
                  <c:v>603</c:v>
                </c:pt>
                <c:pt idx="604">
                  <c:v>604</c:v>
                </c:pt>
                <c:pt idx="605">
                  <c:v>605</c:v>
                </c:pt>
                <c:pt idx="606">
                  <c:v>606</c:v>
                </c:pt>
                <c:pt idx="607">
                  <c:v>607</c:v>
                </c:pt>
                <c:pt idx="608">
                  <c:v>608</c:v>
                </c:pt>
                <c:pt idx="609">
                  <c:v>609</c:v>
                </c:pt>
                <c:pt idx="610">
                  <c:v>610</c:v>
                </c:pt>
                <c:pt idx="611">
                  <c:v>611</c:v>
                </c:pt>
                <c:pt idx="612">
                  <c:v>612</c:v>
                </c:pt>
                <c:pt idx="613">
                  <c:v>613</c:v>
                </c:pt>
                <c:pt idx="614">
                  <c:v>614</c:v>
                </c:pt>
                <c:pt idx="615">
                  <c:v>615</c:v>
                </c:pt>
                <c:pt idx="616">
                  <c:v>616</c:v>
                </c:pt>
                <c:pt idx="617">
                  <c:v>617</c:v>
                </c:pt>
                <c:pt idx="618">
                  <c:v>618</c:v>
                </c:pt>
                <c:pt idx="619">
                  <c:v>619</c:v>
                </c:pt>
                <c:pt idx="620">
                  <c:v>620</c:v>
                </c:pt>
                <c:pt idx="621">
                  <c:v>621</c:v>
                </c:pt>
                <c:pt idx="622">
                  <c:v>622</c:v>
                </c:pt>
                <c:pt idx="623">
                  <c:v>623</c:v>
                </c:pt>
                <c:pt idx="624">
                  <c:v>624</c:v>
                </c:pt>
                <c:pt idx="625">
                  <c:v>625</c:v>
                </c:pt>
                <c:pt idx="626">
                  <c:v>626</c:v>
                </c:pt>
                <c:pt idx="627">
                  <c:v>627</c:v>
                </c:pt>
                <c:pt idx="628">
                  <c:v>628</c:v>
                </c:pt>
                <c:pt idx="629">
                  <c:v>629</c:v>
                </c:pt>
                <c:pt idx="630">
                  <c:v>630</c:v>
                </c:pt>
                <c:pt idx="631">
                  <c:v>631</c:v>
                </c:pt>
                <c:pt idx="632">
                  <c:v>632</c:v>
                </c:pt>
                <c:pt idx="633">
                  <c:v>633</c:v>
                </c:pt>
                <c:pt idx="634">
                  <c:v>634</c:v>
                </c:pt>
                <c:pt idx="635">
                  <c:v>635</c:v>
                </c:pt>
                <c:pt idx="636">
                  <c:v>636</c:v>
                </c:pt>
                <c:pt idx="637">
                  <c:v>637</c:v>
                </c:pt>
                <c:pt idx="638">
                  <c:v>638</c:v>
                </c:pt>
                <c:pt idx="639">
                  <c:v>639</c:v>
                </c:pt>
                <c:pt idx="640">
                  <c:v>640</c:v>
                </c:pt>
                <c:pt idx="641">
                  <c:v>641</c:v>
                </c:pt>
                <c:pt idx="642">
                  <c:v>642</c:v>
                </c:pt>
                <c:pt idx="643">
                  <c:v>643</c:v>
                </c:pt>
                <c:pt idx="644">
                  <c:v>644</c:v>
                </c:pt>
                <c:pt idx="645">
                  <c:v>645</c:v>
                </c:pt>
                <c:pt idx="646">
                  <c:v>646</c:v>
                </c:pt>
                <c:pt idx="647">
                  <c:v>647</c:v>
                </c:pt>
                <c:pt idx="648">
                  <c:v>648</c:v>
                </c:pt>
                <c:pt idx="649">
                  <c:v>649</c:v>
                </c:pt>
                <c:pt idx="650">
                  <c:v>650</c:v>
                </c:pt>
                <c:pt idx="651">
                  <c:v>651</c:v>
                </c:pt>
                <c:pt idx="652">
                  <c:v>652</c:v>
                </c:pt>
                <c:pt idx="653">
                  <c:v>653</c:v>
                </c:pt>
                <c:pt idx="654">
                  <c:v>654</c:v>
                </c:pt>
                <c:pt idx="655">
                  <c:v>655</c:v>
                </c:pt>
                <c:pt idx="656">
                  <c:v>656</c:v>
                </c:pt>
                <c:pt idx="657">
                  <c:v>657</c:v>
                </c:pt>
                <c:pt idx="658">
                  <c:v>658</c:v>
                </c:pt>
                <c:pt idx="659">
                  <c:v>659</c:v>
                </c:pt>
                <c:pt idx="660">
                  <c:v>660</c:v>
                </c:pt>
                <c:pt idx="661">
                  <c:v>661</c:v>
                </c:pt>
                <c:pt idx="662">
                  <c:v>662</c:v>
                </c:pt>
                <c:pt idx="663">
                  <c:v>663</c:v>
                </c:pt>
                <c:pt idx="664">
                  <c:v>664</c:v>
                </c:pt>
                <c:pt idx="665">
                  <c:v>665</c:v>
                </c:pt>
                <c:pt idx="666">
                  <c:v>666</c:v>
                </c:pt>
                <c:pt idx="667">
                  <c:v>667</c:v>
                </c:pt>
                <c:pt idx="668">
                  <c:v>668</c:v>
                </c:pt>
                <c:pt idx="669">
                  <c:v>669</c:v>
                </c:pt>
                <c:pt idx="670">
                  <c:v>670</c:v>
                </c:pt>
                <c:pt idx="671">
                  <c:v>671</c:v>
                </c:pt>
                <c:pt idx="672">
                  <c:v>672</c:v>
                </c:pt>
                <c:pt idx="673">
                  <c:v>673</c:v>
                </c:pt>
                <c:pt idx="674">
                  <c:v>674</c:v>
                </c:pt>
                <c:pt idx="675">
                  <c:v>675</c:v>
                </c:pt>
                <c:pt idx="676">
                  <c:v>676</c:v>
                </c:pt>
                <c:pt idx="677">
                  <c:v>677</c:v>
                </c:pt>
                <c:pt idx="678">
                  <c:v>678</c:v>
                </c:pt>
                <c:pt idx="679">
                  <c:v>679</c:v>
                </c:pt>
                <c:pt idx="680">
                  <c:v>680</c:v>
                </c:pt>
                <c:pt idx="681">
                  <c:v>681</c:v>
                </c:pt>
                <c:pt idx="682">
                  <c:v>682</c:v>
                </c:pt>
                <c:pt idx="683">
                  <c:v>683</c:v>
                </c:pt>
                <c:pt idx="684">
                  <c:v>684</c:v>
                </c:pt>
                <c:pt idx="685">
                  <c:v>685</c:v>
                </c:pt>
                <c:pt idx="686">
                  <c:v>686</c:v>
                </c:pt>
                <c:pt idx="687">
                  <c:v>687</c:v>
                </c:pt>
                <c:pt idx="688">
                  <c:v>688</c:v>
                </c:pt>
                <c:pt idx="689">
                  <c:v>689</c:v>
                </c:pt>
                <c:pt idx="690">
                  <c:v>690</c:v>
                </c:pt>
                <c:pt idx="691">
                  <c:v>691</c:v>
                </c:pt>
                <c:pt idx="692">
                  <c:v>692</c:v>
                </c:pt>
                <c:pt idx="693">
                  <c:v>693</c:v>
                </c:pt>
                <c:pt idx="694">
                  <c:v>694</c:v>
                </c:pt>
                <c:pt idx="695">
                  <c:v>695</c:v>
                </c:pt>
                <c:pt idx="696">
                  <c:v>696</c:v>
                </c:pt>
                <c:pt idx="697">
                  <c:v>697</c:v>
                </c:pt>
                <c:pt idx="698">
                  <c:v>698</c:v>
                </c:pt>
                <c:pt idx="699">
                  <c:v>699</c:v>
                </c:pt>
                <c:pt idx="700">
                  <c:v>700</c:v>
                </c:pt>
                <c:pt idx="701">
                  <c:v>701</c:v>
                </c:pt>
                <c:pt idx="702">
                  <c:v>702</c:v>
                </c:pt>
                <c:pt idx="703">
                  <c:v>703</c:v>
                </c:pt>
                <c:pt idx="704">
                  <c:v>704</c:v>
                </c:pt>
                <c:pt idx="705">
                  <c:v>705</c:v>
                </c:pt>
                <c:pt idx="706">
                  <c:v>706</c:v>
                </c:pt>
                <c:pt idx="707">
                  <c:v>707</c:v>
                </c:pt>
                <c:pt idx="708">
                  <c:v>708</c:v>
                </c:pt>
                <c:pt idx="709">
                  <c:v>709</c:v>
                </c:pt>
                <c:pt idx="710">
                  <c:v>710</c:v>
                </c:pt>
                <c:pt idx="711">
                  <c:v>711</c:v>
                </c:pt>
                <c:pt idx="712">
                  <c:v>712</c:v>
                </c:pt>
                <c:pt idx="713">
                  <c:v>713</c:v>
                </c:pt>
                <c:pt idx="714">
                  <c:v>714</c:v>
                </c:pt>
                <c:pt idx="715">
                  <c:v>715</c:v>
                </c:pt>
                <c:pt idx="716">
                  <c:v>716</c:v>
                </c:pt>
                <c:pt idx="717">
                  <c:v>717</c:v>
                </c:pt>
                <c:pt idx="718">
                  <c:v>718</c:v>
                </c:pt>
                <c:pt idx="719">
                  <c:v>719</c:v>
                </c:pt>
                <c:pt idx="720">
                  <c:v>720</c:v>
                </c:pt>
                <c:pt idx="721">
                  <c:v>721</c:v>
                </c:pt>
                <c:pt idx="722">
                  <c:v>722</c:v>
                </c:pt>
                <c:pt idx="723">
                  <c:v>723</c:v>
                </c:pt>
                <c:pt idx="724">
                  <c:v>724</c:v>
                </c:pt>
                <c:pt idx="725">
                  <c:v>725</c:v>
                </c:pt>
                <c:pt idx="726">
                  <c:v>726</c:v>
                </c:pt>
                <c:pt idx="727">
                  <c:v>727</c:v>
                </c:pt>
                <c:pt idx="728">
                  <c:v>728</c:v>
                </c:pt>
                <c:pt idx="729">
                  <c:v>729</c:v>
                </c:pt>
                <c:pt idx="730">
                  <c:v>730</c:v>
                </c:pt>
                <c:pt idx="731">
                  <c:v>731</c:v>
                </c:pt>
                <c:pt idx="732">
                  <c:v>732</c:v>
                </c:pt>
                <c:pt idx="733">
                  <c:v>733</c:v>
                </c:pt>
                <c:pt idx="734">
                  <c:v>734</c:v>
                </c:pt>
                <c:pt idx="735">
                  <c:v>735</c:v>
                </c:pt>
                <c:pt idx="736">
                  <c:v>736</c:v>
                </c:pt>
                <c:pt idx="737">
                  <c:v>737</c:v>
                </c:pt>
                <c:pt idx="738">
                  <c:v>738</c:v>
                </c:pt>
                <c:pt idx="739">
                  <c:v>739</c:v>
                </c:pt>
                <c:pt idx="740">
                  <c:v>740</c:v>
                </c:pt>
                <c:pt idx="741">
                  <c:v>741</c:v>
                </c:pt>
                <c:pt idx="742">
                  <c:v>742</c:v>
                </c:pt>
                <c:pt idx="743">
                  <c:v>743</c:v>
                </c:pt>
                <c:pt idx="744">
                  <c:v>744</c:v>
                </c:pt>
                <c:pt idx="745">
                  <c:v>745</c:v>
                </c:pt>
                <c:pt idx="746">
                  <c:v>746</c:v>
                </c:pt>
                <c:pt idx="747">
                  <c:v>747</c:v>
                </c:pt>
                <c:pt idx="748">
                  <c:v>748</c:v>
                </c:pt>
                <c:pt idx="749">
                  <c:v>749</c:v>
                </c:pt>
                <c:pt idx="750">
                  <c:v>750</c:v>
                </c:pt>
                <c:pt idx="751">
                  <c:v>751</c:v>
                </c:pt>
                <c:pt idx="752">
                  <c:v>752</c:v>
                </c:pt>
                <c:pt idx="753">
                  <c:v>753</c:v>
                </c:pt>
                <c:pt idx="754">
                  <c:v>754</c:v>
                </c:pt>
                <c:pt idx="755">
                  <c:v>755</c:v>
                </c:pt>
                <c:pt idx="756">
                  <c:v>756</c:v>
                </c:pt>
                <c:pt idx="757">
                  <c:v>757</c:v>
                </c:pt>
                <c:pt idx="758">
                  <c:v>758</c:v>
                </c:pt>
                <c:pt idx="759">
                  <c:v>759</c:v>
                </c:pt>
                <c:pt idx="760">
                  <c:v>760</c:v>
                </c:pt>
                <c:pt idx="761">
                  <c:v>761</c:v>
                </c:pt>
                <c:pt idx="762">
                  <c:v>762</c:v>
                </c:pt>
                <c:pt idx="763">
                  <c:v>763</c:v>
                </c:pt>
                <c:pt idx="764">
                  <c:v>764</c:v>
                </c:pt>
                <c:pt idx="765">
                  <c:v>765</c:v>
                </c:pt>
                <c:pt idx="766">
                  <c:v>766</c:v>
                </c:pt>
                <c:pt idx="767">
                  <c:v>767</c:v>
                </c:pt>
                <c:pt idx="768">
                  <c:v>768</c:v>
                </c:pt>
                <c:pt idx="769">
                  <c:v>769</c:v>
                </c:pt>
                <c:pt idx="770">
                  <c:v>770</c:v>
                </c:pt>
                <c:pt idx="771">
                  <c:v>771</c:v>
                </c:pt>
                <c:pt idx="772">
                  <c:v>772</c:v>
                </c:pt>
                <c:pt idx="773">
                  <c:v>773</c:v>
                </c:pt>
                <c:pt idx="774">
                  <c:v>774</c:v>
                </c:pt>
                <c:pt idx="775">
                  <c:v>775</c:v>
                </c:pt>
                <c:pt idx="776">
                  <c:v>776</c:v>
                </c:pt>
                <c:pt idx="777">
                  <c:v>777</c:v>
                </c:pt>
                <c:pt idx="778">
                  <c:v>778</c:v>
                </c:pt>
                <c:pt idx="779">
                  <c:v>779</c:v>
                </c:pt>
                <c:pt idx="780">
                  <c:v>780</c:v>
                </c:pt>
                <c:pt idx="781">
                  <c:v>781</c:v>
                </c:pt>
                <c:pt idx="782">
                  <c:v>782</c:v>
                </c:pt>
                <c:pt idx="783">
                  <c:v>783</c:v>
                </c:pt>
                <c:pt idx="784">
                  <c:v>784</c:v>
                </c:pt>
                <c:pt idx="785">
                  <c:v>785</c:v>
                </c:pt>
                <c:pt idx="786">
                  <c:v>786</c:v>
                </c:pt>
                <c:pt idx="787">
                  <c:v>787</c:v>
                </c:pt>
                <c:pt idx="788">
                  <c:v>788</c:v>
                </c:pt>
                <c:pt idx="789">
                  <c:v>789</c:v>
                </c:pt>
                <c:pt idx="790">
                  <c:v>790</c:v>
                </c:pt>
                <c:pt idx="791">
                  <c:v>791</c:v>
                </c:pt>
                <c:pt idx="792">
                  <c:v>792</c:v>
                </c:pt>
                <c:pt idx="793">
                  <c:v>793</c:v>
                </c:pt>
                <c:pt idx="794">
                  <c:v>794</c:v>
                </c:pt>
                <c:pt idx="795">
                  <c:v>795</c:v>
                </c:pt>
                <c:pt idx="796">
                  <c:v>796</c:v>
                </c:pt>
                <c:pt idx="797">
                  <c:v>797</c:v>
                </c:pt>
                <c:pt idx="798">
                  <c:v>798</c:v>
                </c:pt>
                <c:pt idx="799">
                  <c:v>799</c:v>
                </c:pt>
                <c:pt idx="800">
                  <c:v>800</c:v>
                </c:pt>
                <c:pt idx="801">
                  <c:v>801</c:v>
                </c:pt>
                <c:pt idx="802">
                  <c:v>802</c:v>
                </c:pt>
                <c:pt idx="803">
                  <c:v>803</c:v>
                </c:pt>
                <c:pt idx="804">
                  <c:v>804</c:v>
                </c:pt>
                <c:pt idx="805">
                  <c:v>805</c:v>
                </c:pt>
                <c:pt idx="806">
                  <c:v>806</c:v>
                </c:pt>
                <c:pt idx="807">
                  <c:v>807</c:v>
                </c:pt>
                <c:pt idx="808">
                  <c:v>808</c:v>
                </c:pt>
                <c:pt idx="809">
                  <c:v>809</c:v>
                </c:pt>
                <c:pt idx="810">
                  <c:v>810</c:v>
                </c:pt>
                <c:pt idx="811">
                  <c:v>811</c:v>
                </c:pt>
                <c:pt idx="812">
                  <c:v>812</c:v>
                </c:pt>
                <c:pt idx="813">
                  <c:v>813</c:v>
                </c:pt>
                <c:pt idx="814">
                  <c:v>814</c:v>
                </c:pt>
                <c:pt idx="815">
                  <c:v>815</c:v>
                </c:pt>
                <c:pt idx="816">
                  <c:v>816</c:v>
                </c:pt>
                <c:pt idx="817">
                  <c:v>817</c:v>
                </c:pt>
                <c:pt idx="818">
                  <c:v>818</c:v>
                </c:pt>
                <c:pt idx="819">
                  <c:v>819</c:v>
                </c:pt>
                <c:pt idx="820">
                  <c:v>820</c:v>
                </c:pt>
                <c:pt idx="821">
                  <c:v>821</c:v>
                </c:pt>
                <c:pt idx="822">
                  <c:v>822</c:v>
                </c:pt>
                <c:pt idx="823">
                  <c:v>823</c:v>
                </c:pt>
                <c:pt idx="824">
                  <c:v>824</c:v>
                </c:pt>
                <c:pt idx="825">
                  <c:v>825</c:v>
                </c:pt>
                <c:pt idx="826">
                  <c:v>826</c:v>
                </c:pt>
                <c:pt idx="827">
                  <c:v>827</c:v>
                </c:pt>
                <c:pt idx="828">
                  <c:v>828</c:v>
                </c:pt>
                <c:pt idx="829">
                  <c:v>829</c:v>
                </c:pt>
                <c:pt idx="830">
                  <c:v>830</c:v>
                </c:pt>
                <c:pt idx="831">
                  <c:v>831</c:v>
                </c:pt>
                <c:pt idx="832">
                  <c:v>832</c:v>
                </c:pt>
                <c:pt idx="833">
                  <c:v>833</c:v>
                </c:pt>
                <c:pt idx="834">
                  <c:v>834</c:v>
                </c:pt>
                <c:pt idx="835">
                  <c:v>835</c:v>
                </c:pt>
                <c:pt idx="836">
                  <c:v>836</c:v>
                </c:pt>
                <c:pt idx="837">
                  <c:v>837</c:v>
                </c:pt>
                <c:pt idx="838">
                  <c:v>838</c:v>
                </c:pt>
                <c:pt idx="839">
                  <c:v>839</c:v>
                </c:pt>
                <c:pt idx="840">
                  <c:v>840</c:v>
                </c:pt>
                <c:pt idx="841">
                  <c:v>841</c:v>
                </c:pt>
                <c:pt idx="842">
                  <c:v>842</c:v>
                </c:pt>
                <c:pt idx="843">
                  <c:v>843</c:v>
                </c:pt>
                <c:pt idx="844">
                  <c:v>844</c:v>
                </c:pt>
                <c:pt idx="845">
                  <c:v>845</c:v>
                </c:pt>
                <c:pt idx="846">
                  <c:v>846</c:v>
                </c:pt>
                <c:pt idx="847">
                  <c:v>847</c:v>
                </c:pt>
                <c:pt idx="848">
                  <c:v>848</c:v>
                </c:pt>
                <c:pt idx="849">
                  <c:v>849</c:v>
                </c:pt>
                <c:pt idx="850">
                  <c:v>850</c:v>
                </c:pt>
                <c:pt idx="851">
                  <c:v>851</c:v>
                </c:pt>
                <c:pt idx="852">
                  <c:v>852</c:v>
                </c:pt>
                <c:pt idx="853">
                  <c:v>853</c:v>
                </c:pt>
                <c:pt idx="854">
                  <c:v>854</c:v>
                </c:pt>
                <c:pt idx="855">
                  <c:v>855</c:v>
                </c:pt>
                <c:pt idx="856">
                  <c:v>856</c:v>
                </c:pt>
                <c:pt idx="857">
                  <c:v>857</c:v>
                </c:pt>
                <c:pt idx="858">
                  <c:v>858</c:v>
                </c:pt>
                <c:pt idx="859">
                  <c:v>859</c:v>
                </c:pt>
                <c:pt idx="860">
                  <c:v>860</c:v>
                </c:pt>
                <c:pt idx="861">
                  <c:v>861</c:v>
                </c:pt>
                <c:pt idx="862">
                  <c:v>862</c:v>
                </c:pt>
                <c:pt idx="863">
                  <c:v>863</c:v>
                </c:pt>
                <c:pt idx="864">
                  <c:v>864</c:v>
                </c:pt>
                <c:pt idx="865">
                  <c:v>865</c:v>
                </c:pt>
                <c:pt idx="866">
                  <c:v>866</c:v>
                </c:pt>
                <c:pt idx="867">
                  <c:v>867</c:v>
                </c:pt>
                <c:pt idx="868">
                  <c:v>868</c:v>
                </c:pt>
                <c:pt idx="869">
                  <c:v>869</c:v>
                </c:pt>
                <c:pt idx="870">
                  <c:v>870</c:v>
                </c:pt>
                <c:pt idx="871">
                  <c:v>871</c:v>
                </c:pt>
                <c:pt idx="872">
                  <c:v>872</c:v>
                </c:pt>
                <c:pt idx="873">
                  <c:v>873</c:v>
                </c:pt>
                <c:pt idx="874">
                  <c:v>874</c:v>
                </c:pt>
                <c:pt idx="875">
                  <c:v>875</c:v>
                </c:pt>
                <c:pt idx="876">
                  <c:v>876</c:v>
                </c:pt>
                <c:pt idx="877">
                  <c:v>877</c:v>
                </c:pt>
                <c:pt idx="878">
                  <c:v>878</c:v>
                </c:pt>
                <c:pt idx="879">
                  <c:v>879</c:v>
                </c:pt>
                <c:pt idx="880">
                  <c:v>880</c:v>
                </c:pt>
                <c:pt idx="881">
                  <c:v>881</c:v>
                </c:pt>
                <c:pt idx="882">
                  <c:v>882</c:v>
                </c:pt>
                <c:pt idx="883">
                  <c:v>883</c:v>
                </c:pt>
                <c:pt idx="884">
                  <c:v>884</c:v>
                </c:pt>
                <c:pt idx="885">
                  <c:v>885</c:v>
                </c:pt>
                <c:pt idx="886">
                  <c:v>886</c:v>
                </c:pt>
                <c:pt idx="887">
                  <c:v>887</c:v>
                </c:pt>
                <c:pt idx="888">
                  <c:v>888</c:v>
                </c:pt>
                <c:pt idx="889">
                  <c:v>889</c:v>
                </c:pt>
                <c:pt idx="890">
                  <c:v>890</c:v>
                </c:pt>
                <c:pt idx="891">
                  <c:v>891</c:v>
                </c:pt>
                <c:pt idx="892">
                  <c:v>892</c:v>
                </c:pt>
                <c:pt idx="893">
                  <c:v>893</c:v>
                </c:pt>
                <c:pt idx="894">
                  <c:v>894</c:v>
                </c:pt>
                <c:pt idx="895">
                  <c:v>895</c:v>
                </c:pt>
                <c:pt idx="896">
                  <c:v>896</c:v>
                </c:pt>
                <c:pt idx="897">
                  <c:v>897</c:v>
                </c:pt>
                <c:pt idx="898">
                  <c:v>898</c:v>
                </c:pt>
                <c:pt idx="899">
                  <c:v>899</c:v>
                </c:pt>
                <c:pt idx="900">
                  <c:v>900</c:v>
                </c:pt>
                <c:pt idx="901">
                  <c:v>901</c:v>
                </c:pt>
                <c:pt idx="902">
                  <c:v>902</c:v>
                </c:pt>
                <c:pt idx="903">
                  <c:v>903</c:v>
                </c:pt>
                <c:pt idx="904">
                  <c:v>904</c:v>
                </c:pt>
                <c:pt idx="905">
                  <c:v>905</c:v>
                </c:pt>
                <c:pt idx="906">
                  <c:v>906</c:v>
                </c:pt>
                <c:pt idx="907">
                  <c:v>907</c:v>
                </c:pt>
                <c:pt idx="908">
                  <c:v>908</c:v>
                </c:pt>
                <c:pt idx="909">
                  <c:v>909</c:v>
                </c:pt>
                <c:pt idx="910">
                  <c:v>910</c:v>
                </c:pt>
                <c:pt idx="911">
                  <c:v>911</c:v>
                </c:pt>
                <c:pt idx="912">
                  <c:v>912</c:v>
                </c:pt>
                <c:pt idx="913">
                  <c:v>913</c:v>
                </c:pt>
                <c:pt idx="914">
                  <c:v>914</c:v>
                </c:pt>
                <c:pt idx="915">
                  <c:v>915</c:v>
                </c:pt>
                <c:pt idx="916">
                  <c:v>916</c:v>
                </c:pt>
                <c:pt idx="917">
                  <c:v>917</c:v>
                </c:pt>
                <c:pt idx="918">
                  <c:v>918</c:v>
                </c:pt>
                <c:pt idx="919">
                  <c:v>919</c:v>
                </c:pt>
                <c:pt idx="920">
                  <c:v>920</c:v>
                </c:pt>
                <c:pt idx="921">
                  <c:v>921</c:v>
                </c:pt>
                <c:pt idx="922">
                  <c:v>922</c:v>
                </c:pt>
                <c:pt idx="923">
                  <c:v>923</c:v>
                </c:pt>
                <c:pt idx="924">
                  <c:v>924</c:v>
                </c:pt>
                <c:pt idx="925">
                  <c:v>925</c:v>
                </c:pt>
                <c:pt idx="926">
                  <c:v>926</c:v>
                </c:pt>
                <c:pt idx="927">
                  <c:v>927</c:v>
                </c:pt>
                <c:pt idx="928">
                  <c:v>928</c:v>
                </c:pt>
                <c:pt idx="929">
                  <c:v>929</c:v>
                </c:pt>
                <c:pt idx="930">
                  <c:v>930</c:v>
                </c:pt>
                <c:pt idx="931">
                  <c:v>931</c:v>
                </c:pt>
                <c:pt idx="932">
                  <c:v>932</c:v>
                </c:pt>
                <c:pt idx="933">
                  <c:v>933</c:v>
                </c:pt>
                <c:pt idx="934">
                  <c:v>934</c:v>
                </c:pt>
                <c:pt idx="935">
                  <c:v>935</c:v>
                </c:pt>
                <c:pt idx="936">
                  <c:v>936</c:v>
                </c:pt>
                <c:pt idx="937">
                  <c:v>937</c:v>
                </c:pt>
                <c:pt idx="938">
                  <c:v>938</c:v>
                </c:pt>
                <c:pt idx="939">
                  <c:v>939</c:v>
                </c:pt>
                <c:pt idx="940">
                  <c:v>940</c:v>
                </c:pt>
                <c:pt idx="941">
                  <c:v>941</c:v>
                </c:pt>
                <c:pt idx="942">
                  <c:v>942</c:v>
                </c:pt>
                <c:pt idx="943">
                  <c:v>943</c:v>
                </c:pt>
                <c:pt idx="944">
                  <c:v>944</c:v>
                </c:pt>
                <c:pt idx="945">
                  <c:v>945</c:v>
                </c:pt>
                <c:pt idx="946">
                  <c:v>946</c:v>
                </c:pt>
                <c:pt idx="947">
                  <c:v>947</c:v>
                </c:pt>
                <c:pt idx="948">
                  <c:v>948</c:v>
                </c:pt>
                <c:pt idx="949">
                  <c:v>949</c:v>
                </c:pt>
                <c:pt idx="950">
                  <c:v>950</c:v>
                </c:pt>
                <c:pt idx="951">
                  <c:v>951</c:v>
                </c:pt>
                <c:pt idx="952">
                  <c:v>952</c:v>
                </c:pt>
                <c:pt idx="953">
                  <c:v>953</c:v>
                </c:pt>
                <c:pt idx="954">
                  <c:v>954</c:v>
                </c:pt>
                <c:pt idx="955">
                  <c:v>955</c:v>
                </c:pt>
                <c:pt idx="956">
                  <c:v>956</c:v>
                </c:pt>
                <c:pt idx="957">
                  <c:v>957</c:v>
                </c:pt>
                <c:pt idx="958">
                  <c:v>958</c:v>
                </c:pt>
                <c:pt idx="959">
                  <c:v>959</c:v>
                </c:pt>
                <c:pt idx="960">
                  <c:v>960</c:v>
                </c:pt>
                <c:pt idx="961">
                  <c:v>961</c:v>
                </c:pt>
                <c:pt idx="962">
                  <c:v>962</c:v>
                </c:pt>
                <c:pt idx="963">
                  <c:v>963</c:v>
                </c:pt>
                <c:pt idx="964">
                  <c:v>964</c:v>
                </c:pt>
                <c:pt idx="965">
                  <c:v>965</c:v>
                </c:pt>
                <c:pt idx="966">
                  <c:v>966</c:v>
                </c:pt>
                <c:pt idx="967">
                  <c:v>967</c:v>
                </c:pt>
                <c:pt idx="968">
                  <c:v>968</c:v>
                </c:pt>
                <c:pt idx="969">
                  <c:v>969</c:v>
                </c:pt>
                <c:pt idx="970">
                  <c:v>970</c:v>
                </c:pt>
                <c:pt idx="971">
                  <c:v>971</c:v>
                </c:pt>
                <c:pt idx="972">
                  <c:v>972</c:v>
                </c:pt>
                <c:pt idx="973">
                  <c:v>973</c:v>
                </c:pt>
                <c:pt idx="974">
                  <c:v>974</c:v>
                </c:pt>
                <c:pt idx="975">
                  <c:v>975</c:v>
                </c:pt>
                <c:pt idx="976">
                  <c:v>976</c:v>
                </c:pt>
                <c:pt idx="977">
                  <c:v>977</c:v>
                </c:pt>
                <c:pt idx="978">
                  <c:v>978</c:v>
                </c:pt>
                <c:pt idx="979">
                  <c:v>979</c:v>
                </c:pt>
                <c:pt idx="980">
                  <c:v>980</c:v>
                </c:pt>
                <c:pt idx="981">
                  <c:v>981</c:v>
                </c:pt>
                <c:pt idx="982">
                  <c:v>982</c:v>
                </c:pt>
                <c:pt idx="983">
                  <c:v>983</c:v>
                </c:pt>
                <c:pt idx="984">
                  <c:v>984</c:v>
                </c:pt>
                <c:pt idx="985">
                  <c:v>985</c:v>
                </c:pt>
                <c:pt idx="986">
                  <c:v>986</c:v>
                </c:pt>
                <c:pt idx="987">
                  <c:v>987</c:v>
                </c:pt>
                <c:pt idx="988">
                  <c:v>988</c:v>
                </c:pt>
                <c:pt idx="989">
                  <c:v>989</c:v>
                </c:pt>
                <c:pt idx="990">
                  <c:v>990</c:v>
                </c:pt>
                <c:pt idx="991">
                  <c:v>991</c:v>
                </c:pt>
                <c:pt idx="992">
                  <c:v>992</c:v>
                </c:pt>
                <c:pt idx="993">
                  <c:v>993</c:v>
                </c:pt>
                <c:pt idx="994">
                  <c:v>994</c:v>
                </c:pt>
                <c:pt idx="995">
                  <c:v>995</c:v>
                </c:pt>
                <c:pt idx="996">
                  <c:v>996</c:v>
                </c:pt>
                <c:pt idx="997">
                  <c:v>997</c:v>
                </c:pt>
                <c:pt idx="998">
                  <c:v>998</c:v>
                </c:pt>
                <c:pt idx="999">
                  <c:v>999</c:v>
                </c:pt>
                <c:pt idx="1000">
                  <c:v>1000</c:v>
                </c:pt>
              </c:numCache>
            </c:numRef>
          </c:xVal>
          <c:yVal>
            <c:numRef>
              <c:f>'Prada-Pradator'!$L$8:$L$1008</c:f>
              <c:numCache>
                <c:formatCode>General</c:formatCode>
                <c:ptCount val="1001"/>
                <c:pt idx="0">
                  <c:v>96</c:v>
                </c:pt>
                <c:pt idx="1">
                  <c:v>96</c:v>
                </c:pt>
                <c:pt idx="2">
                  <c:v>96.005375999999998</c:v>
                </c:pt>
                <c:pt idx="3">
                  <c:v>96.015947958396509</c:v>
                </c:pt>
                <c:pt idx="4">
                  <c:v>96.031533879048041</c:v>
                </c:pt>
                <c:pt idx="5">
                  <c:v>96.05195098067766</c:v>
                </c:pt>
                <c:pt idx="6">
                  <c:v>96.077016725919592</c:v>
                </c:pt>
                <c:pt idx="7">
                  <c:v>96.106549717188287</c:v>
                </c:pt>
                <c:pt idx="8">
                  <c:v>96.140370467503573</c:v>
                </c:pt>
                <c:pt idx="9">
                  <c:v>96.178302055027416</c:v>
                </c:pt>
                <c:pt idx="10">
                  <c:v>96.220170670405551</c:v>
                </c:pt>
                <c:pt idx="11">
                  <c:v>96.265806066108027</c:v>
                </c:pt>
                <c:pt idx="12">
                  <c:v>96.315041916871238</c:v>
                </c:pt>
                <c:pt idx="13">
                  <c:v>96.367716100099898</c:v>
                </c:pt>
                <c:pt idx="14">
                  <c:v>96.423670904726677</c:v>
                </c:pt>
                <c:pt idx="15">
                  <c:v>96.482753176580587</c:v>
                </c:pt>
                <c:pt idx="16">
                  <c:v>96.544814407810293</c:v>
                </c:pt>
                <c:pt idx="17">
                  <c:v>96.609710777366274</c:v>
                </c:pt>
                <c:pt idx="18">
                  <c:v>96.677303148986184</c:v>
                </c:pt>
                <c:pt idx="19">
                  <c:v>96.747457032564455</c:v>
                </c:pt>
                <c:pt idx="20">
                  <c:v>96.820042514232526</c:v>
                </c:pt>
                <c:pt idx="21">
                  <c:v>96.894934159938956</c:v>
                </c:pt>
                <c:pt idx="22">
                  <c:v>96.972010896805386</c:v>
                </c:pt>
                <c:pt idx="23">
                  <c:v>97.051155876049407</c:v>
                </c:pt>
                <c:pt idx="24">
                  <c:v>97.132256320812601</c:v>
                </c:pt>
                <c:pt idx="25">
                  <c:v>97.215203361811547</c:v>
                </c:pt>
                <c:pt idx="26">
                  <c:v>97.299891863343433</c:v>
                </c:pt>
                <c:pt idx="27">
                  <c:v>97.386220241824859</c:v>
                </c:pt>
                <c:pt idx="28">
                  <c:v>97.474090278721761</c:v>
                </c:pt>
                <c:pt idx="29">
                  <c:v>97.56340692943914</c:v>
                </c:pt>
                <c:pt idx="30">
                  <c:v>97.654078129479188</c:v>
                </c:pt>
                <c:pt idx="31">
                  <c:v>97.746014598944029</c:v>
                </c:pt>
                <c:pt idx="32">
                  <c:v>97.839129646252601</c:v>
                </c:pt>
                <c:pt idx="33">
                  <c:v>97.933338971757451</c:v>
                </c:pt>
                <c:pt idx="34">
                  <c:v>98.028560471786122</c:v>
                </c:pt>
                <c:pt idx="35">
                  <c:v>98.124714043488623</c:v>
                </c:pt>
                <c:pt idx="36">
                  <c:v>98.22172139074884</c:v>
                </c:pt>
                <c:pt idx="37">
                  <c:v>98.319505831308248</c:v>
                </c:pt>
                <c:pt idx="38">
                  <c:v>98.4179921051565</c:v>
                </c:pt>
                <c:pt idx="39">
                  <c:v>98.517106184161506</c:v>
                </c:pt>
                <c:pt idx="40">
                  <c:v>98.616775082841585</c:v>
                </c:pt>
                <c:pt idx="41">
                  <c:v>98.716926670122348</c:v>
                </c:pt>
                <c:pt idx="42">
                  <c:v>98.81748948187024</c:v>
                </c:pt>
                <c:pt idx="43">
                  <c:v>98.91839253395203</c:v>
                </c:pt>
                <c:pt idx="44">
                  <c:v>99.019565135534705</c:v>
                </c:pt>
                <c:pt idx="45">
                  <c:v>99.120936702311852</c:v>
                </c:pt>
                <c:pt idx="46">
                  <c:v>99.222436569320877</c:v>
                </c:pt>
                <c:pt idx="47">
                  <c:v>99.323993802999539</c:v>
                </c:pt>
                <c:pt idx="48">
                  <c:v>99.425537012119932</c:v>
                </c:pt>
                <c:pt idx="49">
                  <c:v>99.52699415723383</c:v>
                </c:pt>
                <c:pt idx="50">
                  <c:v>99.628292358264346</c:v>
                </c:pt>
                <c:pt idx="51">
                  <c:v>99.729357699885725</c:v>
                </c:pt>
                <c:pt idx="52">
                  <c:v>99.830115034346633</c:v>
                </c:pt>
                <c:pt idx="53">
                  <c:v>99.930487781411856</c:v>
                </c:pt>
                <c:pt idx="54">
                  <c:v>100.0303977251243</c:v>
                </c:pt>
                <c:pt idx="55">
                  <c:v>100.1297648071246</c:v>
                </c:pt>
                <c:pt idx="56">
                  <c:v>100.2285069163091</c:v>
                </c:pt>
                <c:pt idx="57">
                  <c:v>100.32653967466153</c:v>
                </c:pt>
                <c:pt idx="58">
                  <c:v>100.42377621915846</c:v>
                </c:pt>
                <c:pt idx="59">
                  <c:v>100.52012697972714</c:v>
                </c:pt>
                <c:pt idx="60">
                  <c:v>100.61549945332675</c:v>
                </c:pt>
                <c:pt idx="61">
                  <c:v>100.7097979743329</c:v>
                </c:pt>
                <c:pt idx="62">
                  <c:v>100.80292348153277</c:v>
                </c:pt>
                <c:pt idx="63">
                  <c:v>100.89477328218621</c:v>
                </c:pt>
                <c:pt idx="64">
                  <c:v>100.98524081377937</c:v>
                </c:pt>
                <c:pt idx="65">
                  <c:v>101.07421540429495</c:v>
                </c:pt>
                <c:pt idx="66">
                  <c:v>101.16158203204901</c:v>
                </c:pt>
                <c:pt idx="67">
                  <c:v>101.24722108640229</c:v>
                </c:pt>
                <c:pt idx="68">
                  <c:v>101.331008130947</c:v>
                </c:pt>
                <c:pt idx="69">
                  <c:v>101.4128136711012</c:v>
                </c:pt>
                <c:pt idx="70">
                  <c:v>101.49250292841556</c:v>
                </c:pt>
                <c:pt idx="71">
                  <c:v>101.56993562431377</c:v>
                </c:pt>
                <c:pt idx="72">
                  <c:v>101.64496577645261</c:v>
                </c:pt>
                <c:pt idx="73">
                  <c:v>101.71744151140045</c:v>
                </c:pt>
                <c:pt idx="74">
                  <c:v>101.78720489789804</c:v>
                </c:pt>
                <c:pt idx="75">
                  <c:v>101.85409180558115</c:v>
                </c:pt>
                <c:pt idx="76">
                  <c:v>101.91793179471242</c:v>
                </c:pt>
                <c:pt idx="77">
                  <c:v>101.97854804318598</c:v>
                </c:pt>
                <c:pt idx="78">
                  <c:v>102.03575731782938</c:v>
                </c:pt>
                <c:pt idx="79">
                  <c:v>102.08936999782675</c:v>
                </c:pt>
                <c:pt idx="80">
                  <c:v>102.13919015891372</c:v>
                </c:pt>
                <c:pt idx="81">
                  <c:v>102.18501572783624</c:v>
                </c:pt>
                <c:pt idx="82">
                  <c:v>102.22663871740259</c:v>
                </c:pt>
                <c:pt idx="83">
                  <c:v>102.26384555326803</c:v>
                </c:pt>
                <c:pt idx="84">
                  <c:v>102.29641750434531</c:v>
                </c:pt>
                <c:pt idx="85">
                  <c:v>102.32413122939575</c:v>
                </c:pt>
                <c:pt idx="86">
                  <c:v>102.34675945288193</c:v>
                </c:pt>
                <c:pt idx="87">
                  <c:v>102.36407178350447</c:v>
                </c:pt>
                <c:pt idx="88">
                  <c:v>102.37583568894154</c:v>
                </c:pt>
                <c:pt idx="89">
                  <c:v>102.38181764009823</c:v>
                </c:pt>
                <c:pt idx="90">
                  <c:v>102.38178443757648</c:v>
                </c:pt>
                <c:pt idx="91">
                  <c:v>102.37550473201992</c:v>
                </c:pt>
                <c:pt idx="92">
                  <c:v>102.36275074838653</c:v>
                </c:pt>
                <c:pt idx="93">
                  <c:v>102.34330022197271</c:v>
                </c:pt>
                <c:pt idx="94">
                  <c:v>102.31693855107393</c:v>
                </c:pt>
                <c:pt idx="95">
                  <c:v>102.28346116744656</c:v>
                </c:pt>
                <c:pt idx="96">
                  <c:v>102.24267612117352</c:v>
                </c:pt>
                <c:pt idx="97">
                  <c:v>102.1944068710952</c:v>
                </c:pt>
                <c:pt idx="98">
                  <c:v>102.13849526563835</c:v>
                </c:pt>
                <c:pt idx="99">
                  <c:v>102.0748046916906</c:v>
                </c:pt>
                <c:pt idx="100">
                  <c:v>102.0032233612049</c:v>
                </c:pt>
                <c:pt idx="101">
                  <c:v>101.92366769661412</c:v>
                </c:pt>
                <c:pt idx="102">
                  <c:v>101.83608576709113</c:v>
                </c:pt>
                <c:pt idx="103">
                  <c:v>101.74046071847746</c:v>
                </c:pt>
                <c:pt idx="104">
                  <c:v>101.6368141306688</c:v>
                </c:pt>
                <c:pt idx="105">
                  <c:v>101.52520922780423</c:v>
                </c:pt>
                <c:pt idx="106">
                  <c:v>101.4057538592365</c:v>
                </c:pt>
                <c:pt idx="107">
                  <c:v>101.27860316348671</c:v>
                </c:pt>
                <c:pt idx="108">
                  <c:v>101.14396182375941</c:v>
                </c:pt>
                <c:pt idx="109">
                  <c:v>101.00208582265357</c:v>
                </c:pt>
                <c:pt idx="110">
                  <c:v>100.85328360595111</c:v>
                </c:pt>
                <c:pt idx="111">
                  <c:v>100.69791657120929</c:v>
                </c:pt>
                <c:pt idx="112">
                  <c:v>100.53639880660657</c:v>
                </c:pt>
                <c:pt idx="113">
                  <c:v>100.36919601919989</c:v>
                </c:pt>
                <c:pt idx="114">
                  <c:v>100.19682360933616</c:v>
                </c:pt>
                <c:pt idx="115">
                  <c:v>100.0198438690738</c:v>
                </c:pt>
                <c:pt idx="116">
                  <c:v>99.838862306509654</c:v>
                </c:pt>
                <c:pt idx="117">
                  <c:v>99.65452312402445</c:v>
                </c:pt>
                <c:pt idx="118">
                  <c:v>99.467503905589993</c:v>
                </c:pt>
                <c:pt idx="119">
                  <c:v>99.278509595191821</c:v>
                </c:pt>
                <c:pt idx="120">
                  <c:v>99.088265873781964</c:v>
                </c:pt>
                <c:pt idx="121">
                  <c:v>98.89751206465256</c:v>
                </c:pt>
                <c:pt idx="122">
                  <c:v>98.706993715459504</c:v>
                </c:pt>
                <c:pt idx="123">
                  <c:v>98.517455018259355</c:v>
                </c:pt>
                <c:pt idx="124">
                  <c:v>98.329631236051014</c:v>
                </c:pt>
                <c:pt idx="125">
                  <c:v>98.144241304973136</c:v>
                </c:pt>
                <c:pt idx="126">
                  <c:v>97.96198077541284</c:v>
                </c:pt>
                <c:pt idx="127">
                  <c:v>97.783515243132584</c:v>
                </c:pt>
                <c:pt idx="128">
                  <c:v>97.609474403789662</c:v>
                </c:pt>
                <c:pt idx="129">
                  <c:v>97.440446841888971</c:v>
                </c:pt>
                <c:pt idx="130">
                  <c:v>97.276975639494736</c:v>
                </c:pt>
                <c:pt idx="131">
                  <c:v>97.119554862293398</c:v>
                </c:pt>
                <c:pt idx="132">
                  <c:v>96.968626952253388</c:v>
                </c:pt>
                <c:pt idx="133">
                  <c:v>96.824581028515894</c:v>
                </c:pt>
                <c:pt idx="134">
                  <c:v>96.687752072481302</c:v>
                </c:pt>
                <c:pt idx="135">
                  <c:v>96.558420950322883</c:v>
                </c:pt>
                <c:pt idx="136">
                  <c:v>96.436815207103265</c:v>
                </c:pt>
                <c:pt idx="137">
                  <c:v>96.323110551755079</c:v>
                </c:pt>
                <c:pt idx="138">
                  <c:v>96.217432941605637</c:v>
                </c:pt>
                <c:pt idx="139">
                  <c:v>96.119861168818801</c:v>
                </c:pt>
                <c:pt idx="140">
                  <c:v>96.03042984882498</c:v>
                </c:pt>
                <c:pt idx="141">
                  <c:v>95.949132712077059</c:v>
                </c:pt>
                <c:pt idx="142">
                  <c:v>95.875926104758378</c:v>
                </c:pt>
                <c:pt idx="143">
                  <c:v>95.810732610766578</c:v>
                </c:pt>
                <c:pt idx="144">
                  <c:v>95.753444715777817</c:v>
                </c:pt>
                <c:pt idx="145">
                  <c:v>95.703928443852291</c:v>
                </c:pt>
                <c:pt idx="146">
                  <c:v>95.662026907320111</c:v>
                </c:pt>
                <c:pt idx="147">
                  <c:v>95.627563721102149</c:v>
                </c:pt>
                <c:pt idx="148">
                  <c:v>95.600346242775146</c:v>
                </c:pt>
                <c:pt idx="149">
                  <c:v>95.580168609269549</c:v>
                </c:pt>
                <c:pt idx="150">
                  <c:v>95.566814549866351</c:v>
                </c:pt>
                <c:pt idx="151">
                  <c:v>95.560059962985974</c:v>
                </c:pt>
                <c:pt idx="152">
                  <c:v>95.559675251057911</c:v>
                </c:pt>
                <c:pt idx="153">
                  <c:v>95.56542741350215</c:v>
                </c:pt>
                <c:pt idx="154">
                  <c:v>95.577081902564956</c:v>
                </c:pt>
                <c:pt idx="155">
                  <c:v>95.594404250489958</c:v>
                </c:pt>
                <c:pt idx="156">
                  <c:v>95.617161479351864</c:v>
                </c:pt>
                <c:pt idx="157">
                  <c:v>95.645123306930216</c:v>
                </c:pt>
                <c:pt idx="158">
                  <c:v>95.678063163356939</c:v>
                </c:pt>
                <c:pt idx="159">
                  <c:v>95.715759034039266</c:v>
                </c:pt>
                <c:pt idx="160">
                  <c:v>95.757994144638104</c:v>
                </c:pt>
                <c:pt idx="161">
                  <c:v>95.804557503766972</c:v>
                </c:pt>
                <c:pt idx="162">
                  <c:v>95.855244318652524</c:v>
                </c:pt>
                <c:pt idx="163">
                  <c:v>95.909856298340557</c:v>
                </c:pt>
                <c:pt idx="164">
                  <c:v>95.968201858207863</c:v>
                </c:pt>
                <c:pt idx="165">
                  <c:v>96.030096238604017</c:v>
                </c:pt>
                <c:pt idx="166">
                  <c:v>96.095361549446551</c:v>
                </c:pt>
                <c:pt idx="167">
                  <c:v>96.163826751563221</c:v>
                </c:pt>
                <c:pt idx="168">
                  <c:v>96.235327584547179</c:v>
                </c:pt>
                <c:pt idx="169">
                  <c:v>96.309706449886605</c:v>
                </c:pt>
                <c:pt idx="170">
                  <c:v>96.386812257167037</c:v>
                </c:pt>
                <c:pt idx="171">
                  <c:v>96.466500240233231</c:v>
                </c:pt>
                <c:pt idx="172">
                  <c:v>96.548631749346825</c:v>
                </c:pt>
                <c:pt idx="173">
                  <c:v>96.633074024589618</c:v>
                </c:pt>
                <c:pt idx="174">
                  <c:v>96.719699955042188</c:v>
                </c:pt>
                <c:pt idx="175">
                  <c:v>96.808387827614126</c:v>
                </c:pt>
                <c:pt idx="176">
                  <c:v>96.899021068812488</c:v>
                </c:pt>
                <c:pt idx="177">
                  <c:v>96.991487982207616</c:v>
                </c:pt>
                <c:pt idx="178">
                  <c:v>97.085681483885878</c:v>
                </c:pt>
                <c:pt idx="179">
                  <c:v>97.181498837763314</c:v>
                </c:pt>
                <c:pt idx="180">
                  <c:v>97.278841392268518</c:v>
                </c:pt>
                <c:pt idx="181">
                  <c:v>97.37761431958269</c:v>
                </c:pt>
                <c:pt idx="182">
                  <c:v>97.477726358345805</c:v>
                </c:pt>
                <c:pt idx="183">
                  <c:v>97.579089560495404</c:v>
                </c:pt>
                <c:pt idx="184">
                  <c:v>97.681619042695203</c:v>
                </c:pt>
                <c:pt idx="185">
                  <c:v>97.785232742630768</c:v>
                </c:pt>
                <c:pt idx="186">
                  <c:v>97.88985118029504</c:v>
                </c:pt>
                <c:pt idx="187">
                  <c:v>97.995397224254603</c:v>
                </c:pt>
                <c:pt idx="188">
                  <c:v>98.10179586277566</c:v>
                </c:pt>
                <c:pt idx="189">
                  <c:v>98.208973979593623</c:v>
                </c:pt>
                <c:pt idx="190">
                  <c:v>98.316860134029668</c:v>
                </c:pt>
                <c:pt idx="191">
                  <c:v>98.425384345090336</c:v>
                </c:pt>
                <c:pt idx="192">
                  <c:v>98.534477879129184</c:v>
                </c:pt>
                <c:pt idx="193">
                  <c:v>98.644073040602152</c:v>
                </c:pt>
                <c:pt idx="194">
                  <c:v>98.754102965408308</c:v>
                </c:pt>
                <c:pt idx="195">
                  <c:v>98.864501416275147</c:v>
                </c:pt>
                <c:pt idx="196">
                  <c:v>98.975202579619818</c:v>
                </c:pt>
                <c:pt idx="197">
                  <c:v>99.086140863295668</c:v>
                </c:pt>
                <c:pt idx="198">
                  <c:v>99.197250694614965</c:v>
                </c:pt>
                <c:pt idx="199">
                  <c:v>99.3084663180246</c:v>
                </c:pt>
                <c:pt idx="200">
                  <c:v>99.419721591800212</c:v>
                </c:pt>
                <c:pt idx="201">
                  <c:v>99.530949783116739</c:v>
                </c:pt>
                <c:pt idx="202">
                  <c:v>99.642083360848233</c:v>
                </c:pt>
                <c:pt idx="203">
                  <c:v>99.75305378544887</c:v>
                </c:pt>
                <c:pt idx="204">
                  <c:v>99.86379129526884</c:v>
                </c:pt>
                <c:pt idx="205">
                  <c:v>99.974224688664918</c:v>
                </c:pt>
                <c:pt idx="206">
                  <c:v>100.08428110127569</c:v>
                </c:pt>
                <c:pt idx="207">
                  <c:v>100.1938857778474</c:v>
                </c:pt>
                <c:pt idx="208">
                  <c:v>100.30296183801772</c:v>
                </c:pt>
                <c:pt idx="209">
                  <c:v>100.41143003549395</c:v>
                </c:pt>
                <c:pt idx="210">
                  <c:v>100.51920851009956</c:v>
                </c:pt>
                <c:pt idx="211">
                  <c:v>100.62621253221084</c:v>
                </c:pt>
                <c:pt idx="212">
                  <c:v>100.73235423916532</c:v>
                </c:pt>
                <c:pt idx="213">
                  <c:v>100.83754236329743</c:v>
                </c:pt>
                <c:pt idx="214">
                  <c:v>100.9416819513481</c:v>
                </c:pt>
                <c:pt idx="215">
                  <c:v>101.04467407510489</c:v>
                </c:pt>
                <c:pt idx="216">
                  <c:v>101.14641553326287</c:v>
                </c:pt>
                <c:pt idx="217">
                  <c:v>101.24679854465575</c:v>
                </c:pt>
                <c:pt idx="218">
                  <c:v>101.34571043319693</c:v>
                </c:pt>
                <c:pt idx="219">
                  <c:v>101.44303330509524</c:v>
                </c:pt>
                <c:pt idx="220">
                  <c:v>101.53864371917513</c:v>
                </c:pt>
                <c:pt idx="221">
                  <c:v>101.63241235144122</c:v>
                </c:pt>
                <c:pt idx="222">
                  <c:v>101.72420365538913</c:v>
                </c:pt>
                <c:pt idx="223">
                  <c:v>101.81387551998324</c:v>
                </c:pt>
                <c:pt idx="224">
                  <c:v>101.90127892770535</c:v>
                </c:pt>
                <c:pt idx="225">
                  <c:v>101.98625761563224</c:v>
                </c:pt>
                <c:pt idx="226">
                  <c:v>102.06864774313206</c:v>
                </c:pt>
                <c:pt idx="227">
                  <c:v>102.1482775704857</c:v>
                </c:pt>
                <c:pt idx="228">
                  <c:v>102.2249671535468</c:v>
                </c:pt>
                <c:pt idx="229">
                  <c:v>102.2985280604574</c:v>
                </c:pt>
                <c:pt idx="230">
                  <c:v>102.36876311744132</c:v>
                </c:pt>
                <c:pt idx="231">
                  <c:v>102.4354661918042</c:v>
                </c:pt>
                <c:pt idx="232">
                  <c:v>102.49842202148079</c:v>
                </c:pt>
                <c:pt idx="233">
                  <c:v>102.5574061017801</c:v>
                </c:pt>
                <c:pt idx="234">
                  <c:v>102.61218464138165</c:v>
                </c:pt>
                <c:pt idx="235">
                  <c:v>102.66251460111627</c:v>
                </c:pt>
                <c:pt idx="236">
                  <c:v>102.70814383060366</c:v>
                </c:pt>
                <c:pt idx="237">
                  <c:v>102.74881131938506</c:v>
                </c:pt>
                <c:pt idx="238">
                  <c:v>102.78424758074581</c:v>
                </c:pt>
                <c:pt idx="239">
                  <c:v>102.81417518791672</c:v>
                </c:pt>
                <c:pt idx="240">
                  <c:v>102.83830948370986</c:v>
                </c:pt>
                <c:pt idx="241">
                  <c:v>102.85635948580527</c:v>
                </c:pt>
                <c:pt idx="242">
                  <c:v>102.86802901076011</c:v>
                </c:pt>
                <c:pt idx="243">
                  <c:v>102.87301804025034</c:v>
                </c:pt>
                <c:pt idx="244">
                  <c:v>102.87102435294058</c:v>
                </c:pt>
                <c:pt idx="245">
                  <c:v>102.86174544456466</c:v>
                </c:pt>
                <c:pt idx="246">
                  <c:v>102.84488075712191</c:v>
                </c:pt>
                <c:pt idx="247">
                  <c:v>102.82013423537734</c:v>
                </c:pt>
                <c:pt idx="248">
                  <c:v>102.78721722492023</c:v>
                </c:pt>
                <c:pt idx="249">
                  <c:v>102.74585172070945</c:v>
                </c:pt>
                <c:pt idx="250">
                  <c:v>102.69577396815718</c:v>
                </c:pt>
                <c:pt idx="251">
                  <c:v>102.6367384102479</c:v>
                </c:pt>
                <c:pt idx="252">
                  <c:v>102.56852196387956</c:v>
                </c:pt>
                <c:pt idx="253">
                  <c:v>102.49092859653832</c:v>
                </c:pt>
                <c:pt idx="254">
                  <c:v>102.40379416066168</c:v>
                </c:pt>
                <c:pt idx="255">
                  <c:v>102.30699142780541</c:v>
                </c:pt>
                <c:pt idx="256">
                  <c:v>102.2004352483423</c:v>
                </c:pt>
                <c:pt idx="257">
                  <c:v>102.08408774537514</c:v>
                </c:pt>
                <c:pt idx="258">
                  <c:v>101.95796343449764</c:v>
                </c:pt>
                <c:pt idx="259">
                  <c:v>101.82213414480579</c:v>
                </c:pt>
                <c:pt idx="260">
                  <c:v>101.67673360212034</c:v>
                </c:pt>
                <c:pt idx="261">
                  <c:v>101.52196152382457</c:v>
                </c:pt>
                <c:pt idx="262">
                  <c:v>101.35808706721357</c:v>
                </c:pt>
                <c:pt idx="263">
                  <c:v>101.18545147095985</c:v>
                </c:pt>
                <c:pt idx="264">
                  <c:v>101.0044697333033</c:v>
                </c:pt>
                <c:pt idx="265">
                  <c:v>100.81563118175877</c:v>
                </c:pt>
                <c:pt idx="266">
                  <c:v>100.61949880808878</c:v>
                </c:pt>
                <c:pt idx="267">
                  <c:v>100.41670726919016</c:v>
                </c:pt>
                <c:pt idx="268">
                  <c:v>100.20795948907126</c:v>
                </c:pt>
                <c:pt idx="269">
                  <c:v>99.994021838368354</c:v>
                </c:pt>
                <c:pt idx="270">
                  <c:v>99.775717914404154</c:v>
                </c:pt>
                <c:pt idx="271">
                  <c:v>99.553920994618935</c:v>
                </c:pt>
                <c:pt idx="272">
                  <c:v>99.329545286841309</c:v>
                </c:pt>
                <c:pt idx="273">
                  <c:v>99.103536148540968</c:v>
                </c:pt>
                <c:pt idx="274">
                  <c:v>98.876859491040136</c:v>
                </c:pt>
                <c:pt idx="275">
                  <c:v>98.650490620893734</c:v>
                </c:pt>
                <c:pt idx="276">
                  <c:v>98.425402796876384</c:v>
                </c:pt>
                <c:pt idx="277">
                  <c:v>98.202555795411087</c:v>
                </c:pt>
                <c:pt idx="278">
                  <c:v>97.982884778765325</c:v>
                </c:pt>
                <c:pt idx="279">
                  <c:v>97.767289748715015</c:v>
                </c:pt>
                <c:pt idx="280">
                  <c:v>97.556625844316912</c:v>
                </c:pt>
                <c:pt idx="281">
                  <c:v>97.351694707452864</c:v>
                </c:pt>
                <c:pt idx="282">
                  <c:v>97.153237096133537</c:v>
                </c:pt>
                <c:pt idx="283">
                  <c:v>96.961926875892374</c:v>
                </c:pt>
                <c:pt idx="284">
                  <c:v>96.7783664669453</c:v>
                </c:pt>
                <c:pt idx="285">
                  <c:v>96.603083772133743</c:v>
                </c:pt>
                <c:pt idx="286">
                  <c:v>96.436530560781705</c:v>
                </c:pt>
                <c:pt idx="287">
                  <c:v>96.279082238845547</c:v>
                </c:pt>
                <c:pt idx="288">
                  <c:v>96.131038897925222</c:v>
                </c:pt>
                <c:pt idx="289">
                  <c:v>95.992627506023382</c:v>
                </c:pt>
                <c:pt idx="290">
                  <c:v>95.864005081930586</c:v>
                </c:pt>
                <c:pt idx="291">
                  <c:v>95.745262682737504</c:v>
                </c:pt>
                <c:pt idx="292">
                  <c:v>95.636430029682103</c:v>
                </c:pt>
                <c:pt idx="293">
                  <c:v>95.537480600397203</c:v>
                </c:pt>
                <c:pt idx="294">
                  <c:v>95.448337024438061</c:v>
                </c:pt>
                <c:pt idx="295">
                  <c:v>95.368876632411499</c:v>
                </c:pt>
                <c:pt idx="296">
                  <c:v>95.298937025745232</c:v>
                </c:pt>
                <c:pt idx="297">
                  <c:v>95.238321552844766</c:v>
                </c:pt>
                <c:pt idx="298">
                  <c:v>95.186804596936582</c:v>
                </c:pt>
                <c:pt idx="299">
                  <c:v>95.144136600320209</c:v>
                </c:pt>
                <c:pt idx="300">
                  <c:v>95.110048768278389</c:v>
                </c:pt>
                <c:pt idx="301">
                  <c:v>95.084257412953647</c:v>
                </c:pt>
                <c:pt idx="302">
                  <c:v>95.066467912712866</c:v>
                </c:pt>
                <c:pt idx="303">
                  <c:v>95.056378275675513</c:v>
                </c:pt>
                <c:pt idx="304">
                  <c:v>95.053682307105731</c:v>
                </c:pt>
                <c:pt idx="305">
                  <c:v>95.058072389301088</c:v>
                </c:pt>
                <c:pt idx="306">
                  <c:v>95.0692418895743</c:v>
                </c:pt>
                <c:pt idx="307">
                  <c:v>95.086887217094642</c:v>
                </c:pt>
                <c:pt idx="308">
                  <c:v>95.110709552944002</c:v>
                </c:pt>
                <c:pt idx="309">
                  <c:v>95.140416279973834</c:v>
                </c:pt>
                <c:pt idx="310">
                  <c:v>95.175722140148338</c:v>
                </c:pt>
                <c:pt idx="311">
                  <c:v>95.216350147242281</c:v>
                </c:pt>
                <c:pt idx="312">
                  <c:v>95.262032282225746</c:v>
                </c:pt>
                <c:pt idx="313">
                  <c:v>95.31250999758997</c:v>
                </c:pt>
                <c:pt idx="314">
                  <c:v>95.367534555401221</c:v>
                </c:pt>
                <c:pt idx="315">
                  <c:v>95.426867222141709</c:v>
                </c:pt>
                <c:pt idx="316">
                  <c:v>95.490279341515901</c:v>
                </c:pt>
                <c:pt idx="317">
                  <c:v>95.557552304450908</c:v>
                </c:pt>
                <c:pt idx="318">
                  <c:v>95.628477433569003</c:v>
                </c:pt>
                <c:pt idx="319">
                  <c:v>95.702855797508263</c:v>
                </c:pt>
                <c:pt idx="320">
                  <c:v>95.780497968650707</c:v>
                </c:pt>
                <c:pt idx="321">
                  <c:v>95.861223736110517</c:v>
                </c:pt>
                <c:pt idx="322">
                  <c:v>95.944861784254684</c:v>
                </c:pt>
                <c:pt idx="323">
                  <c:v>96.031249345580932</c:v>
                </c:pt>
                <c:pt idx="324">
                  <c:v>96.120231835468076</c:v>
                </c:pt>
                <c:pt idx="325">
                  <c:v>96.211662475137274</c:v>
                </c:pt>
                <c:pt idx="326">
                  <c:v>96.305401908116849</c:v>
                </c:pt>
                <c:pt idx="327">
                  <c:v>96.401317814578647</c:v>
                </c:pt>
                <c:pt idx="328">
                  <c:v>96.499284527104209</c:v>
                </c:pt>
                <c:pt idx="329">
                  <c:v>96.599182650732942</c:v>
                </c:pt>
                <c:pt idx="330">
                  <c:v>96.700898689534</c:v>
                </c:pt>
                <c:pt idx="331">
                  <c:v>96.80432468141862</c:v>
                </c:pt>
                <c:pt idx="332">
                  <c:v>96.909357842460395</c:v>
                </c:pt>
                <c:pt idx="333">
                  <c:v>97.015900221609982</c:v>
                </c:pt>
                <c:pt idx="334">
                  <c:v>97.12385836636841</c:v>
                </c:pt>
                <c:pt idx="335">
                  <c:v>97.233142999713138</c:v>
                </c:pt>
                <c:pt idx="336">
                  <c:v>97.343668708345419</c:v>
                </c:pt>
                <c:pt idx="337">
                  <c:v>97.455353642141048</c:v>
                </c:pt>
                <c:pt idx="338">
                  <c:v>97.568119224532765</c:v>
                </c:pt>
                <c:pt idx="339">
                  <c:v>97.681889873427366</c:v>
                </c:pt>
                <c:pt idx="340">
                  <c:v>97.796592732158672</c:v>
                </c:pt>
                <c:pt idx="341">
                  <c:v>97.912157409895983</c:v>
                </c:pt>
                <c:pt idx="342">
                  <c:v>98.028515730862182</c:v>
                </c:pt>
                <c:pt idx="343">
                  <c:v>98.145601491664181</c:v>
                </c:pt>
                <c:pt idx="344">
                  <c:v>98.263350225997783</c:v>
                </c:pt>
                <c:pt idx="345">
                  <c:v>98.381698975957462</c:v>
                </c:pt>
                <c:pt idx="346">
                  <c:v>98.500586069156952</c:v>
                </c:pt>
                <c:pt idx="347">
                  <c:v>98.619950900847101</c:v>
                </c:pt>
                <c:pt idx="348">
                  <c:v>98.739733720202864</c:v>
                </c:pt>
                <c:pt idx="349">
                  <c:v>98.859875419938504</c:v>
                </c:pt>
                <c:pt idx="350">
                  <c:v>98.980317328400616</c:v>
                </c:pt>
                <c:pt idx="351">
                  <c:v>99.101001003279279</c:v>
                </c:pt>
                <c:pt idx="352">
                  <c:v>99.221868026069757</c:v>
                </c:pt>
                <c:pt idx="353">
                  <c:v>99.342859796409059</c:v>
                </c:pt>
                <c:pt idx="354">
                  <c:v>99.463917325403912</c:v>
                </c:pt>
                <c:pt idx="355">
                  <c:v>99.584981027057935</c:v>
                </c:pt>
                <c:pt idx="356">
                  <c:v>99.705990506897493</c:v>
                </c:pt>
                <c:pt idx="357">
                  <c:v>99.826884346886388</c:v>
                </c:pt>
                <c:pt idx="358">
                  <c:v>99.947599885710687</c:v>
                </c:pt>
                <c:pt idx="359">
                  <c:v>100.06807299350565</c:v>
                </c:pt>
                <c:pt idx="360">
                  <c:v>100.18823784008869</c:v>
                </c:pt>
                <c:pt idx="361">
                  <c:v>100.30802665575496</c:v>
                </c:pt>
                <c:pt idx="362">
                  <c:v>100.42736948368756</c:v>
                </c:pt>
                <c:pt idx="363">
                  <c:v>100.54619392303185</c:v>
                </c:pt>
                <c:pt idx="364">
                  <c:v>100.66442486168619</c:v>
                </c:pt>
                <c:pt idx="365">
                  <c:v>100.78198419786949</c:v>
                </c:pt>
                <c:pt idx="366">
                  <c:v>100.8987905495416</c:v>
                </c:pt>
                <c:pt idx="367">
                  <c:v>101.01475895077803</c:v>
                </c:pt>
                <c:pt idx="368">
                  <c:v>101.12980053423847</c:v>
                </c:pt>
                <c:pt idx="369">
                  <c:v>101.24382219892141</c:v>
                </c:pt>
                <c:pt idx="370">
                  <c:v>101.35672626246883</c:v>
                </c:pt>
                <c:pt idx="371">
                  <c:v>101.46841009737946</c:v>
                </c:pt>
                <c:pt idx="372">
                  <c:v>101.57876575061108</c:v>
                </c:pt>
                <c:pt idx="373">
                  <c:v>101.68767954620724</c:v>
                </c:pt>
                <c:pt idx="374">
                  <c:v>101.79503167077749</c:v>
                </c:pt>
                <c:pt idx="375">
                  <c:v>101.90069574190095</c:v>
                </c:pt>
                <c:pt idx="376">
                  <c:v>102.00453835981662</c:v>
                </c:pt>
                <c:pt idx="377">
                  <c:v>102.10641864312257</c:v>
                </c:pt>
                <c:pt idx="378">
                  <c:v>102.20618774963658</c:v>
                </c:pt>
                <c:pt idx="379">
                  <c:v>102.30368838408693</c:v>
                </c:pt>
                <c:pt idx="380">
                  <c:v>102.39875429491468</c:v>
                </c:pt>
                <c:pt idx="381">
                  <c:v>102.49120976319209</c:v>
                </c:pt>
                <c:pt idx="382">
                  <c:v>102.58086908750883</c:v>
                </c:pt>
                <c:pt idx="383">
                  <c:v>102.6675360696653</c:v>
                </c:pt>
                <c:pt idx="384">
                  <c:v>102.75100350715375</c:v>
                </c:pt>
                <c:pt idx="385">
                  <c:v>102.83105269971996</c:v>
                </c:pt>
                <c:pt idx="386">
                  <c:v>102.90745297879504</c:v>
                </c:pt>
                <c:pt idx="387">
                  <c:v>102.97996127028109</c:v>
                </c:pt>
                <c:pt idx="388">
                  <c:v>103.04832170307711</c:v>
                </c:pt>
                <c:pt idx="389">
                  <c:v>103.11226527784795</c:v>
                </c:pt>
                <c:pt idx="390">
                  <c:v>103.1715096128712</c:v>
                </c:pt>
                <c:pt idx="391">
                  <c:v>103.22575878633459</c:v>
                </c:pt>
                <c:pt idx="392">
                  <c:v>103.27470329718378</c:v>
                </c:pt>
                <c:pt idx="393">
                  <c:v>103.31802016950336</c:v>
                </c:pt>
                <c:pt idx="394">
                  <c:v>103.35537322840264</c:v>
                </c:pt>
                <c:pt idx="395">
                  <c:v>103.38641357840204</c:v>
                </c:pt>
                <c:pt idx="396">
                  <c:v>103.41078031827796</c:v>
                </c:pt>
                <c:pt idx="397">
                  <c:v>103.42810152909567</c:v>
                </c:pt>
                <c:pt idx="398">
                  <c:v>103.4379955745803</c:v>
                </c:pt>
                <c:pt idx="399">
                  <c:v>103.44007275484307</c:v>
                </c:pt>
                <c:pt idx="400">
                  <c:v>103.43393735555219</c:v>
                </c:pt>
                <c:pt idx="401">
                  <c:v>103.41919013462956</c:v>
                </c:pt>
                <c:pt idx="402">
                  <c:v>103.39543128714001</c:v>
                </c:pt>
                <c:pt idx="403">
                  <c:v>103.36226392585604</c:v>
                </c:pt>
                <c:pt idx="404">
                  <c:v>103.31929810964095</c:v>
                </c:pt>
                <c:pt idx="405">
                  <c:v>103.26615544389676</c:v>
                </c:pt>
                <c:pt idx="406">
                  <c:v>103.20247426648585</c:v>
                </c:pt>
                <c:pt idx="407">
                  <c:v>103.12791541841534</c:v>
                </c:pt>
                <c:pt idx="408">
                  <c:v>103.04216858091388</c:v>
                </c:pt>
                <c:pt idx="409">
                  <c:v>102.94495913920645</c:v>
                </c:pt>
                <c:pt idx="410">
                  <c:v>102.83605550836771</c:v>
                </c:pt>
                <c:pt idx="411">
                  <c:v>102.71527682841638</c:v>
                </c:pt>
                <c:pt idx="412">
                  <c:v>102.58250090491538</c:v>
                </c:pt>
                <c:pt idx="413">
                  <c:v>102.43767223873421</c:v>
                </c:pt>
                <c:pt idx="414">
                  <c:v>102.28080995566867</c:v>
                </c:pt>
                <c:pt idx="415">
                  <c:v>102.11201541505689</c:v>
                </c:pt>
                <c:pt idx="416">
                  <c:v>101.93147924850922</c:v>
                </c:pt>
                <c:pt idx="417">
                  <c:v>101.73948755781097</c:v>
                </c:pt>
                <c:pt idx="418">
                  <c:v>101.53642698756072</c:v>
                </c:pt>
                <c:pt idx="419">
                  <c:v>101.32278838576335</c:v>
                </c:pt>
                <c:pt idx="420">
                  <c:v>101.09916877675138</c:v>
                </c:pt>
                <c:pt idx="421">
                  <c:v>100.86627139729151</c:v>
                </c:pt>
                <c:pt idx="422">
                  <c:v>100.62490358958034</c:v>
                </c:pt>
                <c:pt idx="423">
                  <c:v>100.37597240400895</c:v>
                </c:pt>
                <c:pt idx="424">
                  <c:v>100.12047783877759</c:v>
                </c:pt>
                <c:pt idx="425">
                  <c:v>99.859503729976595</c:v>
                </c:pt>
                <c:pt idx="426">
                  <c:v>99.594206400567032</c:v>
                </c:pt>
                <c:pt idx="427">
                  <c:v>99.325801274559893</c:v>
                </c:pt>
                <c:pt idx="428">
                  <c:v>99.055547757531954</c:v>
                </c:pt>
                <c:pt idx="429">
                  <c:v>98.784732769998186</c:v>
                </c:pt>
                <c:pt idx="430">
                  <c:v>98.514653389879911</c:v>
                </c:pt>
                <c:pt idx="431">
                  <c:v>98.246599108996833</c:v>
                </c:pt>
                <c:pt idx="432">
                  <c:v>97.981834232211085</c:v>
                </c:pt>
                <c:pt idx="433">
                  <c:v>97.721580944455582</c:v>
                </c:pt>
                <c:pt idx="434">
                  <c:v>97.467003540387438</c:v>
                </c:pt>
                <c:pt idx="435">
                  <c:v>97.21919425595317</c:v>
                </c:pt>
                <c:pt idx="436">
                  <c:v>96.979161064789665</c:v>
                </c:pt>
                <c:pt idx="437">
                  <c:v>96.747817710670375</c:v>
                </c:pt>
                <c:pt idx="438">
                  <c:v>96.525976146624799</c:v>
                </c:pt>
                <c:pt idx="439">
                  <c:v>96.314341448687316</c:v>
                </c:pt>
                <c:pt idx="440">
                  <c:v>96.113509173901846</c:v>
                </c:pt>
                <c:pt idx="441">
                  <c:v>95.923965043771915</c:v>
                </c:pt>
                <c:pt idx="442">
                  <c:v>95.746086760070966</c:v>
                </c:pt>
                <c:pt idx="443">
                  <c:v>95.580147702586856</c:v>
                </c:pt>
                <c:pt idx="444">
                  <c:v>95.426322219195285</c:v>
                </c:pt>
                <c:pt idx="445">
                  <c:v>95.284692197443974</c:v>
                </c:pt>
                <c:pt idx="446">
                  <c:v>95.155254602197246</c:v>
                </c:pt>
                <c:pt idx="447">
                  <c:v>95.037929673570929</c:v>
                </c:pt>
                <c:pt idx="448">
                  <c:v>94.932569500565435</c:v>
                </c:pt>
                <c:pt idx="449">
                  <c:v>94.838966715433656</c:v>
                </c:pt>
                <c:pt idx="450">
                  <c:v>94.756863088897688</c:v>
                </c:pt>
                <c:pt idx="451">
                  <c:v>94.685957844107008</c:v>
                </c:pt>
                <c:pt idx="452">
                  <c:v>94.62591554535922</c:v>
                </c:pt>
                <c:pt idx="453">
                  <c:v>94.576373454205779</c:v>
                </c:pt>
                <c:pt idx="454">
                  <c:v>94.536948279252883</c:v>
                </c:pt>
                <c:pt idx="455">
                  <c:v>94.507242275827991</c:v>
                </c:pt>
                <c:pt idx="456">
                  <c:v>94.486848677212194</c:v>
                </c:pt>
                <c:pt idx="457">
                  <c:v>94.475356460182141</c:v>
                </c:pt>
                <c:pt idx="458">
                  <c:v>94.472354464272343</c:v>
                </c:pt>
                <c:pt idx="459">
                  <c:v>94.477434896760656</c:v>
                </c:pt>
                <c:pt idx="460">
                  <c:v>94.490196264324098</c:v>
                </c:pt>
                <c:pt idx="461">
                  <c:v>94.510245778101321</c:v>
                </c:pt>
                <c:pt idx="462">
                  <c:v>94.537201282046937</c:v>
                </c:pt>
                <c:pt idx="463">
                  <c:v>94.570692755476855</c:v>
                </c:pt>
                <c:pt idx="464">
                  <c:v>94.610363440048559</c:v>
                </c:pt>
                <c:pt idx="465">
                  <c:v>94.655870639516976</c:v>
                </c:pt>
                <c:pt idx="466">
                  <c:v>94.706886237817486</c:v>
                </c:pt>
                <c:pt idx="467">
                  <c:v>94.763096977655678</c:v>
                </c:pt>
                <c:pt idx="468">
                  <c:v>94.824204538078291</c:v>
                </c:pt>
                <c:pt idx="469">
                  <c:v>94.889925445656218</c:v>
                </c:pt>
                <c:pt idx="470">
                  <c:v>94.959990850078171</c:v>
                </c:pt>
                <c:pt idx="471">
                  <c:v>95.034146191243565</c:v>
                </c:pt>
                <c:pt idx="472">
                  <c:v>95.112150781431751</c:v>
                </c:pt>
                <c:pt idx="473">
                  <c:v>95.193777322861806</c:v>
                </c:pt>
                <c:pt idx="474">
                  <c:v>95.278811377972204</c:v>
                </c:pt>
                <c:pt idx="475">
                  <c:v>95.367050807053658</c:v>
                </c:pt>
                <c:pt idx="476">
                  <c:v>95.458305185462436</c:v>
                </c:pt>
                <c:pt idx="477">
                  <c:v>95.552395210515343</c:v>
                </c:pt>
                <c:pt idx="478">
                  <c:v>95.649152106306559</c:v>
                </c:pt>
                <c:pt idx="479">
                  <c:v>95.748417033072485</c:v>
                </c:pt>
                <c:pt idx="480">
                  <c:v>95.850040506340491</c:v>
                </c:pt>
                <c:pt idx="481">
                  <c:v>95.953881829911879</c:v>
                </c:pt>
                <c:pt idx="482">
                  <c:v>96.059808545723769</c:v>
                </c:pt>
                <c:pt idx="483">
                  <c:v>96.1676959027903</c:v>
                </c:pt>
                <c:pt idx="484">
                  <c:v>96.27742634671867</c:v>
                </c:pt>
                <c:pt idx="485">
                  <c:v>96.388889030713557</c:v>
                </c:pt>
                <c:pt idx="486">
                  <c:v>96.50197934850577</c:v>
                </c:pt>
                <c:pt idx="487">
                  <c:v>96.616598489254017</c:v>
                </c:pt>
                <c:pt idx="488">
                  <c:v>96.73265301415789</c:v>
                </c:pt>
                <c:pt idx="489">
                  <c:v>96.850054454274144</c:v>
                </c:pt>
                <c:pt idx="490">
                  <c:v>96.968718928836338</c:v>
                </c:pt>
                <c:pt idx="491">
                  <c:v>97.088566783231215</c:v>
                </c:pt>
                <c:pt idx="492">
                  <c:v>97.209522245675231</c:v>
                </c:pt>
                <c:pt idx="493">
                  <c:v>97.331513101555544</c:v>
                </c:pt>
                <c:pt idx="494">
                  <c:v>97.454470384344674</c:v>
                </c:pt>
                <c:pt idx="495">
                  <c:v>97.578328081963008</c:v>
                </c:pt>
                <c:pt idx="496">
                  <c:v>97.703022857443244</c:v>
                </c:pt>
                <c:pt idx="497">
                  <c:v>97.82849378274318</c:v>
                </c:pt>
                <c:pt idx="498">
                  <c:v>97.954682084553596</c:v>
                </c:pt>
                <c:pt idx="499">
                  <c:v>98.081530900955713</c:v>
                </c:pt>
                <c:pt idx="500">
                  <c:v>98.20898504779359</c:v>
                </c:pt>
                <c:pt idx="501">
                  <c:v>98.336990793641348</c:v>
                </c:pt>
                <c:pt idx="502">
                  <c:v>98.465495642259782</c:v>
                </c:pt>
                <c:pt idx="503">
                  <c:v>98.594448121452075</c:v>
                </c:pt>
                <c:pt idx="504">
                  <c:v>98.723797577242465</c:v>
                </c:pt>
                <c:pt idx="505">
                  <c:v>98.85349397231343</c:v>
                </c:pt>
                <c:pt idx="506">
                  <c:v>98.983487687646985</c:v>
                </c:pt>
                <c:pt idx="507">
                  <c:v>99.113729326321959</c:v>
                </c:pt>
                <c:pt idx="508">
                  <c:v>99.244169518422666</c:v>
                </c:pt>
                <c:pt idx="509">
                  <c:v>99.374758726013511</c:v>
                </c:pt>
                <c:pt idx="510">
                  <c:v>99.50544704712982</c:v>
                </c:pt>
                <c:pt idx="511">
                  <c:v>99.636184017726578</c:v>
                </c:pt>
                <c:pt idx="512">
                  <c:v>99.766918410513682</c:v>
                </c:pt>
                <c:pt idx="513">
                  <c:v>99.897598029589759</c:v>
                </c:pt>
                <c:pt idx="514">
                  <c:v>100.0281694997648</c:v>
                </c:pt>
                <c:pt idx="515">
                  <c:v>100.15857804943722</c:v>
                </c:pt>
                <c:pt idx="516">
                  <c:v>100.28876728586134</c:v>
                </c:pt>
                <c:pt idx="517">
                  <c:v>100.41867896160925</c:v>
                </c:pt>
                <c:pt idx="518">
                  <c:v>100.54825273099513</c:v>
                </c:pt>
                <c:pt idx="519">
                  <c:v>100.67742589519236</c:v>
                </c:pt>
                <c:pt idx="520">
                  <c:v>100.8061331347337</c:v>
                </c:pt>
                <c:pt idx="521">
                  <c:v>100.93430622804522</c:v>
                </c:pt>
                <c:pt idx="522">
                  <c:v>101.06187375462414</c:v>
                </c:pt>
                <c:pt idx="523">
                  <c:v>101.18876078143369</c:v>
                </c:pt>
                <c:pt idx="524">
                  <c:v>101.31488853105384</c:v>
                </c:pt>
                <c:pt idx="525">
                  <c:v>101.44017403010035</c:v>
                </c:pt>
                <c:pt idx="526">
                  <c:v>101.56452973640529</c:v>
                </c:pt>
                <c:pt idx="527">
                  <c:v>101.68786314344757</c:v>
                </c:pt>
                <c:pt idx="528">
                  <c:v>101.81007636053278</c:v>
                </c:pt>
                <c:pt idx="529">
                  <c:v>101.93106566725488</c:v>
                </c:pt>
                <c:pt idx="530">
                  <c:v>102.05072104083297</c:v>
                </c:pt>
                <c:pt idx="531">
                  <c:v>102.16892565501178</c:v>
                </c:pt>
                <c:pt idx="532">
                  <c:v>102.28555534935387</c:v>
                </c:pt>
                <c:pt idx="533">
                  <c:v>102.40047806794279</c:v>
                </c:pt>
                <c:pt idx="534">
                  <c:v>102.5135532667736</c:v>
                </c:pt>
                <c:pt idx="535">
                  <c:v>102.62463128944167</c:v>
                </c:pt>
                <c:pt idx="536">
                  <c:v>102.73355271116888</c:v>
                </c:pt>
                <c:pt idx="537">
                  <c:v>102.84014765174661</c:v>
                </c:pt>
                <c:pt idx="538">
                  <c:v>102.94423505864647</c:v>
                </c:pt>
                <c:pt idx="539">
                  <c:v>103.04562196237694</c:v>
                </c:pt>
                <c:pt idx="540">
                  <c:v>103.1441027071709</c:v>
                </c:pt>
                <c:pt idx="541">
                  <c:v>103.23945816130663</c:v>
                </c:pt>
                <c:pt idx="542">
                  <c:v>103.33145491282158</c:v>
                </c:pt>
                <c:pt idx="543">
                  <c:v>103.41984445810931</c:v>
                </c:pt>
                <c:pt idx="544">
                  <c:v>103.50436239292993</c:v>
                </c:pt>
                <c:pt idx="545">
                  <c:v>103.58472761774954</c:v>
                </c:pt>
                <c:pt idx="546">
                  <c:v>103.66064157208866</c:v>
                </c:pt>
                <c:pt idx="547">
                  <c:v>103.7317875157387</c:v>
                </c:pt>
                <c:pt idx="548">
                  <c:v>103.79782987832347</c:v>
                </c:pt>
                <c:pt idx="549">
                  <c:v>103.85841370276316</c:v>
                </c:pt>
                <c:pt idx="550">
                  <c:v>103.91316421274301</c:v>
                </c:pt>
                <c:pt idx="551">
                  <c:v>103.9616865392891</c:v>
                </c:pt>
                <c:pt idx="552">
                  <c:v>104.00356564697023</c:v>
                </c:pt>
                <c:pt idx="553">
                  <c:v>104.03836650600637</c:v>
                </c:pt>
                <c:pt idx="554">
                  <c:v>104.06563456255704</c:v>
                </c:pt>
                <c:pt idx="555">
                  <c:v>104.08489656551774</c:v>
                </c:pt>
                <c:pt idx="556">
                  <c:v>104.09566181403527</c:v>
                </c:pt>
                <c:pt idx="557">
                  <c:v>104.09742389535029</c:v>
                </c:pt>
                <c:pt idx="558">
                  <c:v>104.0896629870861</c:v>
                </c:pt>
                <c:pt idx="559">
                  <c:v>104.07184880122179</c:v>
                </c:pt>
                <c:pt idx="560">
                  <c:v>104.04344424811002</c:v>
                </c:pt>
                <c:pt idx="561">
                  <c:v>104.00390989730577</c:v>
                </c:pt>
                <c:pt idx="562">
                  <c:v>103.95270930685335</c:v>
                </c:pt>
                <c:pt idx="563">
                  <c:v>103.88931528314245</c:v>
                </c:pt>
                <c:pt idx="564">
                  <c:v>103.81321711856512</c:v>
                </c:pt>
                <c:pt idx="565">
                  <c:v>103.72392883307337</c:v>
                </c:pt>
                <c:pt idx="566">
                  <c:v>103.62099841754628</c:v>
                </c:pt>
                <c:pt idx="567">
                  <c:v>103.5040180410241</c:v>
                </c:pt>
                <c:pt idx="568">
                  <c:v>103.37263514009189</c:v>
                </c:pt>
                <c:pt idx="569">
                  <c:v>103.22656425722211</c:v>
                </c:pt>
                <c:pt idx="570">
                  <c:v>103.06559943658783</c:v>
                </c:pt>
                <c:pt idx="571">
                  <c:v>102.88962692241232</c:v>
                </c:pt>
                <c:pt idx="572">
                  <c:v>102.69863783893496</c:v>
                </c:pt>
                <c:pt idx="573">
                  <c:v>102.49274046615668</c:v>
                </c:pt>
                <c:pt idx="574">
                  <c:v>102.27217166627226</c:v>
                </c:pt>
                <c:pt idx="575">
                  <c:v>102.03730696753868</c:v>
                </c:pt>
                <c:pt idx="576">
                  <c:v>101.78866878125696</c:v>
                </c:pt>
                <c:pt idx="577">
                  <c:v>101.5269322196541</c:v>
                </c:pt>
                <c:pt idx="578">
                  <c:v>101.25292800333082</c:v>
                </c:pt>
                <c:pt idx="579">
                  <c:v>100.96764200095016</c:v>
                </c:pt>
                <c:pt idx="580">
                  <c:v>100.67221103334039</c:v>
                </c:pt>
                <c:pt idx="581">
                  <c:v>100.36791469880568</c:v>
                </c:pt>
                <c:pt idx="582">
                  <c:v>100.05616313254249</c:v>
                </c:pt>
                <c:pt idx="583">
                  <c:v>99.738480793497146</c:v>
                </c:pt>
                <c:pt idx="584">
                  <c:v>99.416486566273932</c:v>
                </c:pt>
                <c:pt idx="585">
                  <c:v>99.091870660613523</c:v>
                </c:pt>
                <c:pt idx="586">
                  <c:v>98.766368971706399</c:v>
                </c:pt>
                <c:pt idx="587">
                  <c:v>98.441735716254442</c:v>
                </c:pt>
                <c:pt idx="588">
                  <c:v>98.119715268347406</c:v>
                </c:pt>
                <c:pt idx="589">
                  <c:v>97.802014175634511</c:v>
                </c:pt>
                <c:pt idx="590">
                  <c:v>97.490274334174529</c:v>
                </c:pt>
                <c:pt idx="591">
                  <c:v>97.186048239252287</c:v>
                </c:pt>
                <c:pt idx="592">
                  <c:v>96.890777114282855</c:v>
                </c:pt>
                <c:pt idx="593">
                  <c:v>96.605772560473667</c:v>
                </c:pt>
                <c:pt idx="594">
                  <c:v>96.332202179641939</c:v>
                </c:pt>
                <c:pt idx="595">
                  <c:v>96.071079417033673</c:v>
                </c:pt>
                <c:pt idx="596">
                  <c:v>95.82325766600583</c:v>
                </c:pt>
                <c:pt idx="597">
                  <c:v>95.589428486490647</c:v>
                </c:pt>
                <c:pt idx="598">
                  <c:v>95.370123626009075</c:v>
                </c:pt>
                <c:pt idx="599">
                  <c:v>95.165720403793571</c:v>
                </c:pt>
                <c:pt idx="600">
                  <c:v>94.9764499295365</c:v>
                </c:pt>
                <c:pt idx="601">
                  <c:v>94.802407578848886</c:v>
                </c:pt>
                <c:pt idx="602">
                  <c:v>94.643565134936978</c:v>
                </c:pt>
                <c:pt idx="603">
                  <c:v>94.499784025130822</c:v>
                </c:pt>
                <c:pt idx="604">
                  <c:v>94.37082912510752</c:v>
                </c:pt>
                <c:pt idx="605">
                  <c:v>94.256382665723336</c:v>
                </c:pt>
                <c:pt idx="606">
                  <c:v>94.156057850249027</c:v>
                </c:pt>
                <c:pt idx="607">
                  <c:v>94.069411867155267</c:v>
                </c:pt>
                <c:pt idx="608">
                  <c:v>93.995958060164142</c:v>
                </c:pt>
                <c:pt idx="609">
                  <c:v>93.935177089055628</c:v>
                </c:pt>
                <c:pt idx="610">
                  <c:v>93.886526978932764</c:v>
                </c:pt>
                <c:pt idx="611">
                  <c:v>93.8494520106849</c:v>
                </c:pt>
                <c:pt idx="612">
                  <c:v>93.823390450591901</c:v>
                </c:pt>
                <c:pt idx="613">
                  <c:v>93.807781152479549</c:v>
                </c:pt>
                <c:pt idx="614">
                  <c:v>93.80206909221009</c:v>
                </c:pt>
                <c:pt idx="615">
                  <c:v>93.805709912559024</c:v>
                </c:pt>
                <c:pt idx="616">
                  <c:v>93.81817356786253</c:v>
                </c:pt>
                <c:pt idx="617">
                  <c:v>93.838947163449703</c:v>
                </c:pt>
                <c:pt idx="618">
                  <c:v>93.867537085992524</c:v>
                </c:pt>
                <c:pt idx="619">
                  <c:v>93.903470518609609</c:v>
                </c:pt>
                <c:pt idx="620">
                  <c:v>93.946296429808669</c:v>
                </c:pt>
                <c:pt idx="621">
                  <c:v>93.995586118960404</c:v>
                </c:pt>
                <c:pt idx="622">
                  <c:v>94.050933393624916</c:v>
                </c:pt>
                <c:pt idx="623">
                  <c:v>94.111954446223834</c:v>
                </c:pt>
                <c:pt idx="624">
                  <c:v>94.178287489662196</c:v>
                </c:pt>
                <c:pt idx="625">
                  <c:v>94.249592203842894</c:v>
                </c:pt>
                <c:pt idx="626">
                  <c:v>94.325549037779524</c:v>
                </c:pt>
                <c:pt idx="627">
                  <c:v>94.405858405327621</c:v>
                </c:pt>
                <c:pt idx="628">
                  <c:v>94.490239806488404</c:v>
                </c:pt>
                <c:pt idx="629">
                  <c:v>94.578430900819043</c:v>
                </c:pt>
                <c:pt idx="630">
                  <c:v>94.670186554705765</c:v>
                </c:pt>
                <c:pt idx="631">
                  <c:v>94.765277880093493</c:v>
                </c:pt>
                <c:pt idx="632">
                  <c:v>94.863491278678936</c:v>
                </c:pt>
                <c:pt idx="633">
                  <c:v>94.964627502514745</c:v>
                </c:pt>
                <c:pt idx="634">
                  <c:v>95.068500739387247</c:v>
                </c:pt>
                <c:pt idx="635">
                  <c:v>95.17493772916778</c:v>
                </c:pt>
                <c:pt idx="636">
                  <c:v>95.283776915544891</c:v>
                </c:pt>
                <c:pt idx="637">
                  <c:v>95.394867636073599</c:v>
                </c:pt>
                <c:pt idx="638">
                  <c:v>95.508069352283698</c:v>
                </c:pt>
                <c:pt idx="639">
                  <c:v>95.623250920629857</c:v>
                </c:pt>
                <c:pt idx="640">
                  <c:v>95.740289904307119</c:v>
                </c:pt>
                <c:pt idx="641">
                  <c:v>95.859071925362954</c:v>
                </c:pt>
                <c:pt idx="642">
                  <c:v>95.979490056083606</c:v>
                </c:pt>
                <c:pt idx="643">
                  <c:v>96.101444248293873</c:v>
                </c:pt>
                <c:pt idx="644">
                  <c:v>96.224840798964948</c:v>
                </c:pt>
                <c:pt idx="645">
                  <c:v>96.349591850356134</c:v>
                </c:pt>
                <c:pt idx="646">
                  <c:v>96.475614922808717</c:v>
                </c:pt>
                <c:pt idx="647">
                  <c:v>96.602832478251344</c:v>
                </c:pt>
                <c:pt idx="648">
                  <c:v>96.731171512455148</c:v>
                </c:pt>
                <c:pt idx="649">
                  <c:v>96.860563174084689</c:v>
                </c:pt>
                <c:pt idx="650">
                  <c:v>96.990942408620825</c:v>
                </c:pt>
                <c:pt idx="651">
                  <c:v>97.122247625277566</c:v>
                </c:pt>
                <c:pt idx="652">
                  <c:v>97.254420385092018</c:v>
                </c:pt>
                <c:pt idx="653">
                  <c:v>97.38740510843094</c:v>
                </c:pt>
                <c:pt idx="654">
                  <c:v>97.521148800225589</c:v>
                </c:pt>
                <c:pt idx="655">
                  <c:v>97.655600791317084</c:v>
                </c:pt>
                <c:pt idx="656">
                  <c:v>97.790712494363206</c:v>
                </c:pt>
                <c:pt idx="657">
                  <c:v>97.926437172826155</c:v>
                </c:pt>
                <c:pt idx="658">
                  <c:v>98.062729721624009</c:v>
                </c:pt>
                <c:pt idx="659">
                  <c:v>98.199546458089657</c:v>
                </c:pt>
                <c:pt idx="660">
                  <c:v>98.336844921935509</c:v>
                </c:pt>
                <c:pt idx="661">
                  <c:v>98.474583682972451</c:v>
                </c:pt>
                <c:pt idx="662">
                  <c:v>98.612722155374982</c:v>
                </c:pt>
                <c:pt idx="663">
                  <c:v>98.751220417322301</c:v>
                </c:pt>
                <c:pt idx="664">
                  <c:v>98.890039034876182</c:v>
                </c:pt>
                <c:pt idx="665">
                  <c:v>99.029138888980825</c:v>
                </c:pt>
                <c:pt idx="666">
                  <c:v>99.16848100448783</c:v>
                </c:pt>
                <c:pt idx="667">
                  <c:v>99.308026380120069</c:v>
                </c:pt>
                <c:pt idx="668">
                  <c:v>99.447735818292003</c:v>
                </c:pt>
                <c:pt idx="669">
                  <c:v>99.587569753700848</c:v>
                </c:pt>
                <c:pt idx="670">
                  <c:v>99.727488079592192</c:v>
                </c:pt>
                <c:pt idx="671">
                  <c:v>99.867449970586108</c:v>
                </c:pt>
                <c:pt idx="672">
                  <c:v>100.0074137009244</c:v>
                </c:pt>
                <c:pt idx="673">
                  <c:v>100.14733645696694</c:v>
                </c:pt>
                <c:pt idx="674">
                  <c:v>100.28717414272479</c:v>
                </c:pt>
                <c:pt idx="675">
                  <c:v>100.42688117716988</c:v>
                </c:pt>
                <c:pt idx="676">
                  <c:v>100.56641028200501</c:v>
                </c:pt>
                <c:pt idx="677">
                  <c:v>100.70571225851526</c:v>
                </c:pt>
                <c:pt idx="678">
                  <c:v>100.84473575204984</c:v>
                </c:pt>
                <c:pt idx="679">
                  <c:v>100.98342700260561</c:v>
                </c:pt>
                <c:pt idx="680">
                  <c:v>101.12172957989698</c:v>
                </c:pt>
                <c:pt idx="681">
                  <c:v>101.25958410120406</c:v>
                </c:pt>
                <c:pt idx="682">
                  <c:v>101.39692793019137</c:v>
                </c:pt>
                <c:pt idx="683">
                  <c:v>101.53369485478453</c:v>
                </c:pt>
                <c:pt idx="684">
                  <c:v>101.66981474208228</c:v>
                </c:pt>
                <c:pt idx="685">
                  <c:v>101.80521316816869</c:v>
                </c:pt>
                <c:pt idx="686">
                  <c:v>101.93981102057627</c:v>
                </c:pt>
                <c:pt idx="687">
                  <c:v>102.07352407103789</c:v>
                </c:pt>
                <c:pt idx="688">
                  <c:v>102.20626251605772</c:v>
                </c:pt>
                <c:pt idx="689">
                  <c:v>102.33793048273138</c:v>
                </c:pt>
                <c:pt idx="690">
                  <c:v>102.46842549716074</c:v>
                </c:pt>
                <c:pt idx="691">
                  <c:v>102.59763791274302</c:v>
                </c:pt>
                <c:pt idx="692">
                  <c:v>102.72545029557782</c:v>
                </c:pt>
                <c:pt idx="693">
                  <c:v>102.85173676423651</c:v>
                </c:pt>
                <c:pt idx="694">
                  <c:v>102.97636228119178</c:v>
                </c:pt>
                <c:pt idx="695">
                  <c:v>103.09918189332117</c:v>
                </c:pt>
                <c:pt idx="696">
                  <c:v>103.22003991909938</c:v>
                </c:pt>
                <c:pt idx="697">
                  <c:v>103.33876908039855</c:v>
                </c:pt>
                <c:pt idx="698">
                  <c:v>103.45518957724988</c:v>
                </c:pt>
                <c:pt idx="699">
                  <c:v>103.56910810451384</c:v>
                </c:pt>
                <c:pt idx="700">
                  <c:v>103.68031681019575</c:v>
                </c:pt>
                <c:pt idx="701">
                  <c:v>103.7885921961693</c:v>
                </c:pt>
                <c:pt idx="702">
                  <c:v>103.89369396338095</c:v>
                </c:pt>
                <c:pt idx="703">
                  <c:v>103.99536380525728</c:v>
                </c:pt>
                <c:pt idx="704">
                  <c:v>104.09332415508862</c:v>
                </c:pt>
                <c:pt idx="705">
                  <c:v>104.1872768956834</c:v>
                </c:pt>
                <c:pt idx="706">
                  <c:v>104.27690204265606</c:v>
                </c:pt>
                <c:pt idx="707">
                  <c:v>104.36185641640985</c:v>
                </c:pt>
                <c:pt idx="708">
                  <c:v>104.44177232228952</c:v>
                </c:pt>
                <c:pt idx="709">
                  <c:v>104.51625626359834</c:v>
                </c:pt>
                <c:pt idx="710">
                  <c:v>104.58488771828195</c:v>
                </c:pt>
                <c:pt idx="711">
                  <c:v>104.6472180171569</c:v>
                </c:pt>
                <c:pt idx="712">
                  <c:v>104.70276936966171</c:v>
                </c:pt>
                <c:pt idx="713">
                  <c:v>104.75103409226395</c:v>
                </c:pt>
                <c:pt idx="714">
                  <c:v>104.79147410485554</c:v>
                </c:pt>
                <c:pt idx="715">
                  <c:v>104.82352077163355</c:v>
                </c:pt>
                <c:pt idx="716">
                  <c:v>104.84657517493828</c:v>
                </c:pt>
                <c:pt idx="717">
                  <c:v>104.86000892303025</c:v>
                </c:pt>
                <c:pt idx="718">
                  <c:v>104.86316560542163</c:v>
                </c:pt>
                <c:pt idx="719">
                  <c:v>104.85536302154321</c:v>
                </c:pt>
                <c:pt idx="720">
                  <c:v>104.83589631942334</c:v>
                </c:pt>
                <c:pt idx="721">
                  <c:v>104.80404218963271</c:v>
                </c:pt>
                <c:pt idx="722">
                  <c:v>104.75906426468829</c:v>
                </c:pt>
                <c:pt idx="723">
                  <c:v>104.70021987380736</c:v>
                </c:pt>
                <c:pt idx="724">
                  <c:v>104.62676829547891</c:v>
                </c:pt>
                <c:pt idx="725">
                  <c:v>104.53798063366237</c:v>
                </c:pt>
                <c:pt idx="726">
                  <c:v>104.43315141527567</c:v>
                </c:pt>
                <c:pt idx="727">
                  <c:v>104.31161196474297</c:v>
                </c:pt>
                <c:pt idx="728">
                  <c:v>104.17274555370169</c:v>
                </c:pt>
                <c:pt idx="729">
                  <c:v>104.01600424900171</c:v>
                </c:pt>
                <c:pt idx="730">
                  <c:v>103.84092728923352</c:v>
                </c:pt>
                <c:pt idx="731">
                  <c:v>103.64716070988747</c:v>
                </c:pt>
                <c:pt idx="732">
                  <c:v>103.43447781234448</c:v>
                </c:pt>
                <c:pt idx="733">
                  <c:v>103.20279993692471</c:v>
                </c:pt>
                <c:pt idx="734">
                  <c:v>102.95221686242083</c:v>
                </c:pt>
                <c:pt idx="735">
                  <c:v>102.68300602384168</c:v>
                </c:pt>
                <c:pt idx="736">
                  <c:v>102.39564962889969</c:v>
                </c:pt>
                <c:pt idx="737">
                  <c:v>102.09084867636851</c:v>
                </c:pt>
                <c:pt idx="738">
                  <c:v>101.76953285084711</c:v>
                </c:pt>
                <c:pt idx="739">
                  <c:v>101.43286530286208</c:v>
                </c:pt>
                <c:pt idx="740">
                  <c:v>101.0822414319024</c:v>
                </c:pt>
                <c:pt idx="741">
                  <c:v>100.71928097907079</c:v>
                </c:pt>
                <c:pt idx="742">
                  <c:v>100.34581300449102</c:v>
                </c:pt>
                <c:pt idx="743">
                  <c:v>99.963853662578657</c:v>
                </c:pt>
                <c:pt idx="744">
                  <c:v>99.575577076529427</c:v>
                </c:pt>
                <c:pt idx="745">
                  <c:v>99.183280024019083</c:v>
                </c:pt>
                <c:pt idx="746">
                  <c:v>98.789341544834912</c:v>
                </c:pt>
                <c:pt idx="747">
                  <c:v>98.396178930855768</c:v>
                </c:pt>
                <c:pt idx="748">
                  <c:v>98.006201824118378</c:v>
                </c:pt>
                <c:pt idx="749">
                  <c:v>97.621766300919987</c:v>
                </c:pt>
                <c:pt idx="750">
                  <c:v>97.245130841154619</c:v>
                </c:pt>
                <c:pt idx="751">
                  <c:v>96.878415968239423</c:v>
                </c:pt>
                <c:pt idx="752">
                  <c:v>96.52356910652928</c:v>
                </c:pt>
                <c:pt idx="753">
                  <c:v>96.182335863749302</c:v>
                </c:pt>
                <c:pt idx="754">
                  <c:v>95.85623853931348</c:v>
                </c:pt>
                <c:pt idx="755">
                  <c:v>95.546562224274865</c:v>
                </c:pt>
                <c:pt idx="756">
                  <c:v>95.254348433955286</c:v>
                </c:pt>
                <c:pt idx="757">
                  <c:v>94.980395834218569</c:v>
                </c:pt>
                <c:pt idx="758">
                  <c:v>94.725267312796277</c:v>
                </c:pt>
                <c:pt idx="759">
                  <c:v>94.489302423718115</c:v>
                </c:pt>
                <c:pt idx="760">
                  <c:v>94.272634100870818</c:v>
                </c:pt>
                <c:pt idx="761">
                  <c:v>94.075208491765565</c:v>
                </c:pt>
                <c:pt idx="762">
                  <c:v>93.896806793282408</c:v>
                </c:pt>
                <c:pt idx="763">
                  <c:v>93.737068061461699</c:v>
                </c:pt>
                <c:pt idx="764">
                  <c:v>93.595512099382645</c:v>
                </c:pt>
                <c:pt idx="765">
                  <c:v>93.471561683189492</c:v>
                </c:pt>
                <c:pt idx="766">
                  <c:v>93.364563550774847</c:v>
                </c:pt>
                <c:pt idx="767">
                  <c:v>93.273807737890039</c:v>
                </c:pt>
                <c:pt idx="768">
                  <c:v>93.198544993318933</c:v>
                </c:pt>
                <c:pt idx="769">
                  <c:v>93.13800213235541</c:v>
                </c:pt>
                <c:pt idx="770">
                  <c:v>93.091395293235934</c:v>
                </c:pt>
                <c:pt idx="771">
                  <c:v>93.05794114382411</c:v>
                </c:pt>
                <c:pt idx="772">
                  <c:v>93.036866146876321</c:v>
                </c:pt>
                <c:pt idx="773">
                  <c:v>93.027414033911739</c:v>
                </c:pt>
                <c:pt idx="774">
                  <c:v>93.028851662951311</c:v>
                </c:pt>
                <c:pt idx="775">
                  <c:v>93.040473447270287</c:v>
                </c:pt>
                <c:pt idx="776">
                  <c:v>93.061604543835415</c:v>
                </c:pt>
                <c:pt idx="777">
                  <c:v>93.091602984010308</c:v>
                </c:pt>
                <c:pt idx="778">
                  <c:v>93.129860917775929</c:v>
                </c:pt>
                <c:pt idx="779">
                  <c:v>93.175805128082928</c:v>
                </c:pt>
                <c:pt idx="780">
                  <c:v>93.228896955576445</c:v>
                </c:pt>
                <c:pt idx="781">
                  <c:v>93.288631756988295</c:v>
                </c:pt>
                <c:pt idx="782">
                  <c:v>93.354538003828409</c:v>
                </c:pt>
                <c:pt idx="783">
                  <c:v>93.426176112209717</c:v>
                </c:pt>
                <c:pt idx="784">
                  <c:v>93.503137080075163</c:v>
                </c:pt>
                <c:pt idx="785">
                  <c:v>93.585040994963038</c:v>
                </c:pt>
                <c:pt idx="786">
                  <c:v>93.671535463825222</c:v>
                </c:pt>
                <c:pt idx="787">
                  <c:v>93.762294006290105</c:v>
                </c:pt>
                <c:pt idx="788">
                  <c:v>93.857014444070046</c:v>
                </c:pt>
                <c:pt idx="789">
                  <c:v>93.955417311843604</c:v>
                </c:pt>
                <c:pt idx="790">
                  <c:v>94.057244308771146</c:v>
                </c:pt>
                <c:pt idx="791">
                  <c:v>94.162256804691324</c:v>
                </c:pt>
                <c:pt idx="792">
                  <c:v>94.270234410863878</c:v>
                </c:pt>
                <c:pt idx="793">
                  <c:v>94.380973621740964</c:v>
                </c:pt>
                <c:pt idx="794">
                  <c:v>94.494286531547502</c:v>
                </c:pt>
                <c:pt idx="795">
                  <c:v>94.60999962732339</c:v>
                </c:pt>
                <c:pt idx="796">
                  <c:v>94.727952658430823</c:v>
                </c:pt>
                <c:pt idx="797">
                  <c:v>94.847997581276857</c:v>
                </c:pt>
                <c:pt idx="798">
                  <c:v>94.9699975770707</c:v>
                </c:pt>
                <c:pt idx="799">
                  <c:v>95.09382613976814</c:v>
                </c:pt>
                <c:pt idx="800">
                  <c:v>95.219366230897975</c:v>
                </c:pt>
                <c:pt idx="801">
                  <c:v>95.346509497675299</c:v>
                </c:pt>
                <c:pt idx="802">
                  <c:v>95.475155550647841</c:v>
                </c:pt>
                <c:pt idx="803">
                  <c:v>95.60521129706342</c:v>
                </c:pt>
                <c:pt idx="804">
                  <c:v>95.736590326166379</c:v>
                </c:pt>
                <c:pt idx="805">
                  <c:v>95.8692123427073</c:v>
                </c:pt>
                <c:pt idx="806">
                  <c:v>96.00300264506842</c:v>
                </c:pt>
                <c:pt idx="807">
                  <c:v>96.137891644553989</c:v>
                </c:pt>
                <c:pt idx="808">
                  <c:v>96.273814422560335</c:v>
                </c:pt>
                <c:pt idx="809">
                  <c:v>96.410710322516564</c:v>
                </c:pt>
                <c:pt idx="810">
                  <c:v>96.548522573667839</c:v>
                </c:pt>
                <c:pt idx="811">
                  <c:v>96.687197943954317</c:v>
                </c:pt>
                <c:pt idx="812">
                  <c:v>96.82668641941639</c:v>
                </c:pt>
                <c:pt idx="813">
                  <c:v>96.966940907728386</c:v>
                </c:pt>
                <c:pt idx="814">
                  <c:v>97.107916963626607</c:v>
                </c:pt>
                <c:pt idx="815">
                  <c:v>97.249572534152378</c:v>
                </c:pt>
                <c:pt idx="816">
                  <c:v>97.391867721775057</c:v>
                </c:pt>
                <c:pt idx="817">
                  <c:v>97.53476456359455</c:v>
                </c:pt>
                <c:pt idx="818">
                  <c:v>97.678226824946123</c:v>
                </c:pt>
                <c:pt idx="819">
                  <c:v>97.822219805843332</c:v>
                </c:pt>
                <c:pt idx="820">
                  <c:v>97.966710158797213</c:v>
                </c:pt>
                <c:pt idx="821">
                  <c:v>98.111665716641639</c:v>
                </c:pt>
                <c:pt idx="822">
                  <c:v>98.257055329076636</c:v>
                </c:pt>
                <c:pt idx="823">
                  <c:v>98.4028487067133</c:v>
                </c:pt>
                <c:pt idx="824">
                  <c:v>98.549016271466272</c:v>
                </c:pt>
                <c:pt idx="825">
                  <c:v>98.695529012192807</c:v>
                </c:pt>
                <c:pt idx="826">
                  <c:v>98.842358344521415</c:v>
                </c:pt>
                <c:pt idx="827">
                  <c:v>98.989475973848144</c:v>
                </c:pt>
                <c:pt idx="828">
                  <c:v>99.136853760505275</c:v>
                </c:pt>
                <c:pt idx="829">
                  <c:v>99.284463586125014</c:v>
                </c:pt>
                <c:pt idx="830">
                  <c:v>99.432277220230404</c:v>
                </c:pt>
                <c:pt idx="831">
                  <c:v>99.580266186086817</c:v>
                </c:pt>
                <c:pt idx="832">
                  <c:v>99.728401624840345</c:v>
                </c:pt>
                <c:pt idx="833">
                  <c:v>99.876654156953151</c:v>
                </c:pt>
                <c:pt idx="834">
                  <c:v>100.02499373992187</c:v>
                </c:pt>
                <c:pt idx="835">
                  <c:v>100.17338952123153</c:v>
                </c:pt>
                <c:pt idx="836">
                  <c:v>100.32180968545491</c:v>
                </c:pt>
                <c:pt idx="837">
                  <c:v>100.47022129435544</c:v>
                </c:pt>
                <c:pt idx="838">
                  <c:v>100.61859011878956</c:v>
                </c:pt>
                <c:pt idx="839">
                  <c:v>100.76688046113225</c:v>
                </c:pt>
                <c:pt idx="840">
                  <c:v>100.91505496686669</c:v>
                </c:pt>
                <c:pt idx="841">
                  <c:v>101.06307442388369</c:v>
                </c:pt>
                <c:pt idx="842">
                  <c:v>101.21089754793081</c:v>
                </c:pt>
                <c:pt idx="843">
                  <c:v>101.35848075253162</c:v>
                </c:pt>
                <c:pt idx="844">
                  <c:v>101.50577790156322</c:v>
                </c:pt>
                <c:pt idx="845">
                  <c:v>101.65274004253455</c:v>
                </c:pt>
                <c:pt idx="846">
                  <c:v>101.79931511844696</c:v>
                </c:pt>
                <c:pt idx="847">
                  <c:v>101.94544765594436</c:v>
                </c:pt>
                <c:pt idx="848">
                  <c:v>102.09107842726937</c:v>
                </c:pt>
                <c:pt idx="849">
                  <c:v>102.23614408333709</c:v>
                </c:pt>
                <c:pt idx="850">
                  <c:v>102.3805767550182</c:v>
                </c:pt>
                <c:pt idx="851">
                  <c:v>102.52430361948784</c:v>
                </c:pt>
                <c:pt idx="852">
                  <c:v>102.66724642825007</c:v>
                </c:pt>
                <c:pt idx="853">
                  <c:v>102.80932099318773</c:v>
                </c:pt>
                <c:pt idx="854">
                  <c:v>102.9504366267203</c:v>
                </c:pt>
                <c:pt idx="855">
                  <c:v>103.09049553187926</c:v>
                </c:pt>
                <c:pt idx="856">
                  <c:v>103.22939213783818</c:v>
                </c:pt>
                <c:pt idx="857">
                  <c:v>103.36701237616987</c:v>
                </c:pt>
                <c:pt idx="858">
                  <c:v>103.50323289285421</c:v>
                </c:pt>
                <c:pt idx="859">
                  <c:v>103.63792019084109</c:v>
                </c:pt>
                <c:pt idx="860">
                  <c:v>103.7709296977968</c:v>
                </c:pt>
                <c:pt idx="861">
                  <c:v>103.90210475355184</c:v>
                </c:pt>
                <c:pt idx="862">
                  <c:v>104.0312755117439</c:v>
                </c:pt>
                <c:pt idx="863">
                  <c:v>104.15825775024787</c:v>
                </c:pt>
                <c:pt idx="864">
                  <c:v>104.28285158523848</c:v>
                </c:pt>
                <c:pt idx="865">
                  <c:v>104.40484008419129</c:v>
                </c:pt>
                <c:pt idx="866">
                  <c:v>104.52398777384934</c:v>
                </c:pt>
                <c:pt idx="867">
                  <c:v>104.64003904023608</c:v>
                </c:pt>
                <c:pt idx="868">
                  <c:v>104.75271641926356</c:v>
                </c:pt>
                <c:pt idx="869">
                  <c:v>104.86171877846658</c:v>
                </c:pt>
                <c:pt idx="870">
                  <c:v>104.96671939300545</c:v>
                </c:pt>
                <c:pt idx="871">
                  <c:v>105.0673639224586</c:v>
                </c:pt>
                <c:pt idx="872">
                  <c:v>105.16326829922562</c:v>
                </c:pt>
                <c:pt idx="873">
                  <c:v>105.25401654476124</c:v>
                </c:pt>
                <c:pt idx="874">
                  <c:v>105.33915853655537</c:v>
                </c:pt>
                <c:pt idx="875">
                  <c:v>105.41820775697941</c:v>
                </c:pt>
                <c:pt idx="876">
                  <c:v>105.49063906505953</c:v>
                </c:pt>
                <c:pt idx="877">
                  <c:v>105.55588654414269</c:v>
                </c:pt>
                <c:pt idx="878">
                  <c:v>105.61334149250676</c:v>
                </c:pt>
                <c:pt idx="879">
                  <c:v>105.66235064041743</c:v>
                </c:pt>
                <c:pt idx="880">
                  <c:v>105.70221469607466</c:v>
                </c:pt>
                <c:pt idx="881">
                  <c:v>105.73218734434234</c:v>
                </c:pt>
                <c:pt idx="882">
                  <c:v>105.75147484598683</c:v>
                </c:pt>
                <c:pt idx="883">
                  <c:v>105.75923641101663</c:v>
                </c:pt>
                <c:pt idx="884">
                  <c:v>105.75458554697195</c:v>
                </c:pt>
                <c:pt idx="885">
                  <c:v>105.73659261062629</c:v>
                </c:pt>
                <c:pt idx="886">
                  <c:v>105.70428881800326</c:v>
                </c:pt>
                <c:pt idx="887">
                  <c:v>105.65667199075152</c:v>
                </c:pt>
                <c:pt idx="888">
                  <c:v>105.59271433392367</c:v>
                </c:pt>
                <c:pt idx="889">
                  <c:v>105.5113725474601</c:v>
                </c:pt>
                <c:pt idx="890">
                  <c:v>105.41160056676982</c:v>
                </c:pt>
                <c:pt idx="891">
                  <c:v>105.29236520156935</c:v>
                </c:pt>
                <c:pt idx="892">
                  <c:v>105.15266489087824</c:v>
                </c:pt>
                <c:pt idx="893">
                  <c:v>104.99155170987243</c:v>
                </c:pt>
                <c:pt idx="894">
                  <c:v>104.80815664565834</c:v>
                </c:pt>
                <c:pt idx="895">
                  <c:v>104.60171799967314</c:v>
                </c:pt>
                <c:pt idx="896">
                  <c:v>104.37161257239262</c:v>
                </c:pt>
                <c:pt idx="897">
                  <c:v>104.11738904303411</c:v>
                </c:pt>
                <c:pt idx="898">
                  <c:v>103.83880267974446</c:v>
                </c:pt>
                <c:pt idx="899">
                  <c:v>103.53585021752792</c:v>
                </c:pt>
                <c:pt idx="900">
                  <c:v>103.20880344240614</c:v>
                </c:pt>
                <c:pt idx="901">
                  <c:v>102.85823974903906</c:v>
                </c:pt>
                <c:pt idx="902">
                  <c:v>102.48506772982384</c:v>
                </c:pt>
                <c:pt idx="903">
                  <c:v>102.09054574486794</c:v>
                </c:pt>
                <c:pt idx="904">
                  <c:v>101.67629145250136</c:v>
                </c:pt>
                <c:pt idx="905">
                  <c:v>101.24428048140692</c:v>
                </c:pt>
                <c:pt idx="906">
                  <c:v>100.79683281744826</c:v>
                </c:pt>
                <c:pt idx="907">
                  <c:v>100.33658606081183</c:v>
                </c:pt>
                <c:pt idx="908">
                  <c:v>99.866455457475169</c:v>
                </c:pt>
                <c:pt idx="909">
                  <c:v>99.389581471979113</c:v>
                </c:pt>
                <c:pt idx="910">
                  <c:v>98.909266570575937</c:v>
                </c:pt>
                <c:pt idx="911">
                  <c:v>98.428903732960478</c:v>
                </c:pt>
                <c:pt idx="912">
                  <c:v>97.951899910212248</c:v>
                </c:pt>
                <c:pt idx="913">
                  <c:v>97.48159810955633</c:v>
                </c:pt>
                <c:pt idx="914">
                  <c:v>97.021201950991127</c:v>
                </c:pt>
                <c:pt idx="915">
                  <c:v>96.57370638062396</c:v>
                </c:pt>
                <c:pt idx="916">
                  <c:v>96.141837756004563</c:v>
                </c:pt>
                <c:pt idx="917">
                  <c:v>95.728005794616521</c:v>
                </c:pt>
                <c:pt idx="918">
                  <c:v>95.33426898318308</c:v>
                </c:pt>
                <c:pt idx="919">
                  <c:v>94.962314084104193</c:v>
                </c:pt>
                <c:pt idx="920">
                  <c:v>94.613449447951922</c:v>
                </c:pt>
                <c:pt idx="921">
                  <c:v>94.28861103484212</c:v>
                </c:pt>
                <c:pt idx="922">
                  <c:v>93.988379424946274</c:v>
                </c:pt>
                <c:pt idx="923">
                  <c:v>93.713005691609155</c:v>
                </c:pt>
                <c:pt idx="924">
                  <c:v>93.462443822215974</c:v>
                </c:pt>
                <c:pt idx="925">
                  <c:v>93.236387380430031</c:v>
                </c:pt>
                <c:pt idx="926">
                  <c:v>93.034308270348163</c:v>
                </c:pt>
                <c:pt idx="927">
                  <c:v>92.855495741925552</c:v>
                </c:pt>
                <c:pt idx="928">
                  <c:v>92.699094120481249</c:v>
                </c:pt>
                <c:pt idx="929">
                  <c:v>92.564138109048386</c:v>
                </c:pt>
                <c:pt idx="930">
                  <c:v>92.449584867130113</c:v>
                </c:pt>
                <c:pt idx="931">
                  <c:v>92.354342389295212</c:v>
                </c:pt>
                <c:pt idx="932">
                  <c:v>92.277293977804405</c:v>
                </c:pt>
                <c:pt idx="933">
                  <c:v>92.217318819114766</c:v>
                </c:pt>
                <c:pt idx="934">
                  <c:v>92.173308834980929</c:v>
                </c:pt>
                <c:pt idx="935">
                  <c:v>92.1441820895744</c:v>
                </c:pt>
                <c:pt idx="936">
                  <c:v>92.12889310169183</c:v>
                </c:pt>
                <c:pt idx="937">
                  <c:v>92.126440443882828</c:v>
                </c:pt>
                <c:pt idx="938">
                  <c:v>92.135872016351527</c:v>
                </c:pt>
                <c:pt idx="939">
                  <c:v>92.156288370239949</c:v>
                </c:pt>
                <c:pt idx="940">
                  <c:v>92.18684442878633</c:v>
                </c:pt>
                <c:pt idx="941">
                  <c:v>92.226749921070052</c:v>
                </c:pt>
                <c:pt idx="942">
                  <c:v>92.275268805621536</c:v>
                </c:pt>
                <c:pt idx="943">
                  <c:v>92.331717923037061</c:v>
                </c:pt>
                <c:pt idx="944">
                  <c:v>92.395465079932691</c:v>
                </c:pt>
                <c:pt idx="945">
                  <c:v>92.465926732402082</c:v>
                </c:pt>
                <c:pt idx="946">
                  <c:v>92.542565406348473</c:v>
                </c:pt>
                <c:pt idx="947">
                  <c:v>92.624886964963736</c:v>
                </c:pt>
                <c:pt idx="948">
                  <c:v>92.712437810256404</c:v>
                </c:pt>
                <c:pt idx="949">
                  <c:v>92.804802085720922</c:v>
                </c:pt>
                <c:pt idx="950">
                  <c:v>92.90159893071224</c:v>
                </c:pt>
                <c:pt idx="951">
                  <c:v>93.002479823497438</c:v>
                </c:pt>
                <c:pt idx="952">
                  <c:v>93.107126038936102</c:v>
                </c:pt>
                <c:pt idx="953">
                  <c:v>93.215246237931382</c:v>
                </c:pt>
                <c:pt idx="954">
                  <c:v>93.326574198854189</c:v>
                </c:pt>
                <c:pt idx="955">
                  <c:v>93.440866695764029</c:v>
                </c:pt>
                <c:pt idx="956">
                  <c:v>93.5579015241576</c:v>
                </c:pt>
                <c:pt idx="957">
                  <c:v>93.677475671930623</c:v>
                </c:pt>
                <c:pt idx="958">
                  <c:v>93.799403631036128</c:v>
                </c:pt>
                <c:pt idx="959">
                  <c:v>93.92351584379044</c:v>
                </c:pt>
                <c:pt idx="960">
                  <c:v>94.049657276774298</c:v>
                </c:pt>
                <c:pt idx="961">
                  <c:v>94.177686114680867</c:v>
                </c:pt>
                <c:pt idx="962">
                  <c:v>94.307472566180465</c:v>
                </c:pt>
                <c:pt idx="963">
                  <c:v>94.438897773824223</c:v>
                </c:pt>
                <c:pt idx="964">
                  <c:v>94.57185282013414</c:v>
                </c:pt>
                <c:pt idx="965">
                  <c:v>94.70623782227571</c:v>
                </c:pt>
                <c:pt idx="966">
                  <c:v>94.841961108042227</c:v>
                </c:pt>
                <c:pt idx="967">
                  <c:v>94.978938466267309</c:v>
                </c:pt>
                <c:pt idx="968">
                  <c:v>95.117092465201537</c:v>
                </c:pt>
                <c:pt idx="969">
                  <c:v>95.256351832821736</c:v>
                </c:pt>
                <c:pt idx="970">
                  <c:v>95.396650893475424</c:v>
                </c:pt>
                <c:pt idx="971">
                  <c:v>95.537929055688892</c:v>
                </c:pt>
                <c:pt idx="972">
                  <c:v>95.68013034637741</c:v>
                </c:pt>
                <c:pt idx="973">
                  <c:v>95.823202987087782</c:v>
                </c:pt>
                <c:pt idx="974">
                  <c:v>95.967099008271589</c:v>
                </c:pt>
                <c:pt idx="975">
                  <c:v>96.111773897932622</c:v>
                </c:pt>
                <c:pt idx="976">
                  <c:v>96.257186281312045</c:v>
                </c:pt>
                <c:pt idx="977">
                  <c:v>96.403297628570357</c:v>
                </c:pt>
                <c:pt idx="978">
                  <c:v>96.550071987696938</c:v>
                </c:pt>
                <c:pt idx="979">
                  <c:v>96.697475740126208</c:v>
                </c:pt>
                <c:pt idx="980">
                  <c:v>96.845477376765714</c:v>
                </c:pt>
                <c:pt idx="981">
                  <c:v>96.994047292346991</c:v>
                </c:pt>
                <c:pt idx="982">
                  <c:v>97.14315759619555</c:v>
                </c:pt>
                <c:pt idx="983">
                  <c:v>97.292781937684211</c:v>
                </c:pt>
                <c:pt idx="984">
                  <c:v>97.442895344784077</c:v>
                </c:pt>
                <c:pt idx="985">
                  <c:v>97.59347407426236</c:v>
                </c:pt>
                <c:pt idx="986">
                  <c:v>97.744495472196249</c:v>
                </c:pt>
                <c:pt idx="987">
                  <c:v>97.895937843578324</c:v>
                </c:pt>
                <c:pt idx="988">
                  <c:v>98.047780329883224</c:v>
                </c:pt>
                <c:pt idx="989">
                  <c:v>98.200002793547256</c:v>
                </c:pt>
                <c:pt idx="990">
                  <c:v>98.352585708384325</c:v>
                </c:pt>
                <c:pt idx="991">
                  <c:v>98.505510055022597</c:v>
                </c:pt>
                <c:pt idx="992">
                  <c:v>98.658757220498686</c:v>
                </c:pt>
                <c:pt idx="993">
                  <c:v>98.812308901188388</c:v>
                </c:pt>
                <c:pt idx="994">
                  <c:v>98.966147008288118</c:v>
                </c:pt>
                <c:pt idx="995">
                  <c:v>99.120253575086991</c:v>
                </c:pt>
                <c:pt idx="996">
                  <c:v>99.274610665288421</c:v>
                </c:pt>
                <c:pt idx="997">
                  <c:v>99.429200281650438</c:v>
                </c:pt>
                <c:pt idx="998">
                  <c:v>99.584004274217804</c:v>
                </c:pt>
                <c:pt idx="999">
                  <c:v>99.739004247414243</c:v>
                </c:pt>
                <c:pt idx="1000">
                  <c:v>99.894181465251719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591502960"/>
        <c:axId val="-1591496432"/>
      </c:scatterChart>
      <c:valAx>
        <c:axId val="-15915029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591496432"/>
        <c:crosses val="autoZero"/>
        <c:crossBetween val="midCat"/>
      </c:valAx>
      <c:valAx>
        <c:axId val="-15914964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59150296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Spin" dx="22" fmlaLink="B9" max="200" page="10" val="50"/>
</file>

<file path=xl/ctrlProps/ctrlProp10.xml><?xml version="1.0" encoding="utf-8"?>
<formControlPr xmlns="http://schemas.microsoft.com/office/spreadsheetml/2009/9/main" objectType="Spin" dx="22" fmlaLink="A14" max="200" page="10" val="124"/>
</file>

<file path=xl/ctrlProps/ctrlProp11.xml><?xml version="1.0" encoding="utf-8"?>
<formControlPr xmlns="http://schemas.microsoft.com/office/spreadsheetml/2009/9/main" objectType="Spin" dx="22" fmlaLink="B14" max="100" page="10" val="11"/>
</file>

<file path=xl/ctrlProps/ctrlProp12.xml><?xml version="1.0" encoding="utf-8"?>
<formControlPr xmlns="http://schemas.microsoft.com/office/spreadsheetml/2009/9/main" objectType="Spin" dx="22" fmlaLink="A13" max="100" page="10" val="32"/>
</file>

<file path=xl/ctrlProps/ctrlProp13.xml><?xml version="1.0" encoding="utf-8"?>
<formControlPr xmlns="http://schemas.microsoft.com/office/spreadsheetml/2009/9/main" objectType="Spin" dx="22" fmlaLink="B13" max="1000" page="10" val="355"/>
</file>

<file path=xl/ctrlProps/ctrlProp14.xml><?xml version="1.0" encoding="utf-8"?>
<formControlPr xmlns="http://schemas.microsoft.com/office/spreadsheetml/2009/9/main" objectType="Spin" dx="22" fmlaLink="C13" max="1000" page="10" val="498"/>
</file>

<file path=xl/ctrlProps/ctrlProp15.xml><?xml version="1.0" encoding="utf-8"?>
<formControlPr xmlns="http://schemas.microsoft.com/office/spreadsheetml/2009/9/main" objectType="Spin" dx="22" fmlaLink="D13" max="200" page="10" val="120"/>
</file>

<file path=xl/ctrlProps/ctrlProp16.xml><?xml version="1.0" encoding="utf-8"?>
<formControlPr xmlns="http://schemas.microsoft.com/office/spreadsheetml/2009/9/main" objectType="Spin" dx="22" fmlaLink="E13" max="1000" page="10" val="147"/>
</file>

<file path=xl/ctrlProps/ctrlProp17.xml><?xml version="1.0" encoding="utf-8"?>
<formControlPr xmlns="http://schemas.microsoft.com/office/spreadsheetml/2009/9/main" objectType="Spin" dx="22" fmlaLink="A14" max="2000" page="10" val="1047"/>
</file>

<file path=xl/ctrlProps/ctrlProp18.xml><?xml version="1.0" encoding="utf-8"?>
<formControlPr xmlns="http://schemas.microsoft.com/office/spreadsheetml/2009/9/main" objectType="Spin" dx="22" fmlaLink="B14" max="1000" page="10" val="152"/>
</file>

<file path=xl/ctrlProps/ctrlProp19.xml><?xml version="1.0" encoding="utf-8"?>
<formControlPr xmlns="http://schemas.microsoft.com/office/spreadsheetml/2009/9/main" objectType="Spin" dx="22" fmlaLink="A13" max="1000" page="10" val="385"/>
</file>

<file path=xl/ctrlProps/ctrlProp2.xml><?xml version="1.0" encoding="utf-8"?>
<formControlPr xmlns="http://schemas.microsoft.com/office/spreadsheetml/2009/9/main" objectType="Spin" dx="22" fmlaLink="C9" max="100" page="10" val="30"/>
</file>

<file path=xl/ctrlProps/ctrlProp20.xml><?xml version="1.0" encoding="utf-8"?>
<formControlPr xmlns="http://schemas.microsoft.com/office/spreadsheetml/2009/9/main" objectType="Spin" dx="22" fmlaLink="B13" max="400" page="10" val="349"/>
</file>

<file path=xl/ctrlProps/ctrlProp21.xml><?xml version="1.0" encoding="utf-8"?>
<formControlPr xmlns="http://schemas.microsoft.com/office/spreadsheetml/2009/9/main" objectType="Spin" dx="22" fmlaLink="C13" max="400" page="10" val="204"/>
</file>

<file path=xl/ctrlProps/ctrlProp22.xml><?xml version="1.0" encoding="utf-8"?>
<formControlPr xmlns="http://schemas.microsoft.com/office/spreadsheetml/2009/9/main" objectType="Spin" dx="22" fmlaLink="D13" max="2000" page="10" val="66"/>
</file>

<file path=xl/ctrlProps/ctrlProp23.xml><?xml version="1.0" encoding="utf-8"?>
<formControlPr xmlns="http://schemas.microsoft.com/office/spreadsheetml/2009/9/main" objectType="Spin" dx="22" fmlaLink="E13" max="3000" page="10" val="940"/>
</file>

<file path=xl/ctrlProps/ctrlProp24.xml><?xml version="1.0" encoding="utf-8"?>
<formControlPr xmlns="http://schemas.microsoft.com/office/spreadsheetml/2009/9/main" objectType="Spin" dx="22" fmlaLink="A14" max="2000" page="10" val="1061"/>
</file>

<file path=xl/ctrlProps/ctrlProp25.xml><?xml version="1.0" encoding="utf-8"?>
<formControlPr xmlns="http://schemas.microsoft.com/office/spreadsheetml/2009/9/main" objectType="Spin" dx="22" fmlaLink="B14" max="3000" page="10" val="1028"/>
</file>

<file path=xl/ctrlProps/ctrlProp26.xml><?xml version="1.0" encoding="utf-8"?>
<formControlPr xmlns="http://schemas.microsoft.com/office/spreadsheetml/2009/9/main" objectType="Spin" dx="22" fmlaLink="A13" max="400" page="10" val="266"/>
</file>

<file path=xl/ctrlProps/ctrlProp27.xml><?xml version="1.0" encoding="utf-8"?>
<formControlPr xmlns="http://schemas.microsoft.com/office/spreadsheetml/2009/9/main" objectType="Spin" dx="22" fmlaLink="B13" max="30000" page="10"/>
</file>

<file path=xl/ctrlProps/ctrlProp28.xml><?xml version="1.0" encoding="utf-8"?>
<formControlPr xmlns="http://schemas.microsoft.com/office/spreadsheetml/2009/9/main" objectType="Spin" dx="22" fmlaLink="C13" max="10000" page="10" val="896"/>
</file>

<file path=xl/ctrlProps/ctrlProp29.xml><?xml version="1.0" encoding="utf-8"?>
<formControlPr xmlns="http://schemas.microsoft.com/office/spreadsheetml/2009/9/main" objectType="Spin" dx="22" fmlaLink="D13" max="30000" page="10" val="3005"/>
</file>

<file path=xl/ctrlProps/ctrlProp3.xml><?xml version="1.0" encoding="utf-8"?>
<formControlPr xmlns="http://schemas.microsoft.com/office/spreadsheetml/2009/9/main" objectType="Spin" dx="22" fmlaLink="D9" max="200" page="10" val="88"/>
</file>

<file path=xl/ctrlProps/ctrlProp30.xml><?xml version="1.0" encoding="utf-8"?>
<formControlPr xmlns="http://schemas.microsoft.com/office/spreadsheetml/2009/9/main" objectType="Spin" dx="22" fmlaLink="E13" max="3000" page="10" val="50"/>
</file>

<file path=xl/ctrlProps/ctrlProp31.xml><?xml version="1.0" encoding="utf-8"?>
<formControlPr xmlns="http://schemas.microsoft.com/office/spreadsheetml/2009/9/main" objectType="Spin" dx="22" fmlaLink="F13" max="3000" page="10" val="96"/>
</file>

<file path=xl/ctrlProps/ctrlProp32.xml><?xml version="1.0" encoding="utf-8"?>
<formControlPr xmlns="http://schemas.microsoft.com/office/spreadsheetml/2009/9/main" objectType="Spin" dx="22" fmlaLink="A13" max="30000" page="10" val="330"/>
</file>

<file path=xl/ctrlProps/ctrlProp4.xml><?xml version="1.0" encoding="utf-8"?>
<formControlPr xmlns="http://schemas.microsoft.com/office/spreadsheetml/2009/9/main" objectType="Spin" dx="22" fmlaLink="E9" max="100" page="10" val="5"/>
</file>

<file path=xl/ctrlProps/ctrlProp5.xml><?xml version="1.0" encoding="utf-8"?>
<formControlPr xmlns="http://schemas.microsoft.com/office/spreadsheetml/2009/9/main" objectType="Spin" dx="22" fmlaLink="A9" max="100" page="10" val="32"/>
</file>

<file path=xl/ctrlProps/ctrlProp6.xml><?xml version="1.0" encoding="utf-8"?>
<formControlPr xmlns="http://schemas.microsoft.com/office/spreadsheetml/2009/9/main" objectType="Spin" dx="22" fmlaLink="B13" max="200" page="10" val="58"/>
</file>

<file path=xl/ctrlProps/ctrlProp7.xml><?xml version="1.0" encoding="utf-8"?>
<formControlPr xmlns="http://schemas.microsoft.com/office/spreadsheetml/2009/9/main" objectType="Spin" dx="22" fmlaLink="C13" max="100" page="10" val="27"/>
</file>

<file path=xl/ctrlProps/ctrlProp8.xml><?xml version="1.0" encoding="utf-8"?>
<formControlPr xmlns="http://schemas.microsoft.com/office/spreadsheetml/2009/9/main" objectType="Spin" dx="22" fmlaLink="D13" max="200" page="10" val="98"/>
</file>

<file path=xl/ctrlProps/ctrlProp9.xml><?xml version="1.0" encoding="utf-8"?>
<formControlPr xmlns="http://schemas.microsoft.com/office/spreadsheetml/2009/9/main" objectType="Spin" dx="22" fmlaLink="E13" max="100" page="10" val="5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5" Type="http://schemas.openxmlformats.org/officeDocument/2006/relationships/image" Target="../media/image3.png"/><Relationship Id="rId4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image" Target="../media/image4.png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png"/><Relationship Id="rId2" Type="http://schemas.openxmlformats.org/officeDocument/2006/relationships/image" Target="../media/image8.png"/><Relationship Id="rId1" Type="http://schemas.openxmlformats.org/officeDocument/2006/relationships/image" Target="../media/image7.png"/><Relationship Id="rId5" Type="http://schemas.openxmlformats.org/officeDocument/2006/relationships/chart" Target="../charts/chart6.xml"/><Relationship Id="rId4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image" Target="../media/image10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image" Target="../media/image12.png"/><Relationship Id="rId1" Type="http://schemas.openxmlformats.org/officeDocument/2006/relationships/image" Target="../media/image1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3</xdr:col>
      <xdr:colOff>190499</xdr:colOff>
      <xdr:row>7</xdr:row>
      <xdr:rowOff>38997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2114549" cy="14677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9524</xdr:colOff>
      <xdr:row>0</xdr:row>
      <xdr:rowOff>47625</xdr:rowOff>
    </xdr:from>
    <xdr:to>
      <xdr:col>26</xdr:col>
      <xdr:colOff>352425</xdr:colOff>
      <xdr:row>29</xdr:row>
      <xdr:rowOff>133350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276225</xdr:colOff>
      <xdr:row>12</xdr:row>
      <xdr:rowOff>104775</xdr:rowOff>
    </xdr:from>
    <xdr:to>
      <xdr:col>5</xdr:col>
      <xdr:colOff>276225</xdr:colOff>
      <xdr:row>13</xdr:row>
      <xdr:rowOff>142875</xdr:rowOff>
    </xdr:to>
    <xdr:cxnSp macro="">
      <xdr:nvCxnSpPr>
        <xdr:cNvPr id="6" name="Straight Arrow Connector 5"/>
        <xdr:cNvCxnSpPr/>
      </xdr:nvCxnSpPr>
      <xdr:spPr>
        <a:xfrm>
          <a:off x="3324225" y="3057525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5"/>
        </a:lnRef>
        <a:fillRef idx="0">
          <a:schemeClr val="accent5"/>
        </a:fillRef>
        <a:effectRef idx="0">
          <a:schemeClr val="accent5"/>
        </a:effectRef>
        <a:fontRef idx="minor">
          <a:schemeClr val="tx1"/>
        </a:fontRef>
      </xdr:style>
    </xdr:cxnSp>
    <xdr:clientData/>
  </xdr:twoCellAnchor>
  <xdr:twoCellAnchor>
    <xdr:from>
      <xdr:col>6</xdr:col>
      <xdr:colOff>19050</xdr:colOff>
      <xdr:row>13</xdr:row>
      <xdr:rowOff>104775</xdr:rowOff>
    </xdr:from>
    <xdr:to>
      <xdr:col>8</xdr:col>
      <xdr:colOff>390525</xdr:colOff>
      <xdr:row>13</xdr:row>
      <xdr:rowOff>114300</xdr:rowOff>
    </xdr:to>
    <xdr:cxnSp macro="">
      <xdr:nvCxnSpPr>
        <xdr:cNvPr id="8" name="Straight Arrow Connector 7"/>
        <xdr:cNvCxnSpPr/>
      </xdr:nvCxnSpPr>
      <xdr:spPr>
        <a:xfrm flipV="1">
          <a:off x="3771900" y="2676525"/>
          <a:ext cx="1590675" cy="952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13</xdr:row>
      <xdr:rowOff>123825</xdr:rowOff>
    </xdr:from>
    <xdr:to>
      <xdr:col>8</xdr:col>
      <xdr:colOff>371475</xdr:colOff>
      <xdr:row>14</xdr:row>
      <xdr:rowOff>104775</xdr:rowOff>
    </xdr:to>
    <xdr:cxnSp macro="">
      <xdr:nvCxnSpPr>
        <xdr:cNvPr id="10" name="Straight Arrow Connector 9"/>
        <xdr:cNvCxnSpPr/>
      </xdr:nvCxnSpPr>
      <xdr:spPr>
        <a:xfrm flipH="1">
          <a:off x="3657600" y="3267075"/>
          <a:ext cx="1590675" cy="1714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66675</xdr:colOff>
      <xdr:row>13</xdr:row>
      <xdr:rowOff>123825</xdr:rowOff>
    </xdr:from>
    <xdr:to>
      <xdr:col>9</xdr:col>
      <xdr:colOff>66675</xdr:colOff>
      <xdr:row>14</xdr:row>
      <xdr:rowOff>95250</xdr:rowOff>
    </xdr:to>
    <xdr:cxnSp macro="">
      <xdr:nvCxnSpPr>
        <xdr:cNvPr id="12" name="Straight Arrow Connector 11"/>
        <xdr:cNvCxnSpPr/>
      </xdr:nvCxnSpPr>
      <xdr:spPr>
        <a:xfrm>
          <a:off x="5648325" y="2695575"/>
          <a:ext cx="0" cy="161925"/>
        </a:xfrm>
        <a:prstGeom prst="straightConnector1">
          <a:avLst/>
        </a:prstGeom>
        <a:ln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5</xdr:col>
      <xdr:colOff>266700</xdr:colOff>
      <xdr:row>14</xdr:row>
      <xdr:rowOff>85725</xdr:rowOff>
    </xdr:from>
    <xdr:to>
      <xdr:col>5</xdr:col>
      <xdr:colOff>266700</xdr:colOff>
      <xdr:row>15</xdr:row>
      <xdr:rowOff>104775</xdr:rowOff>
    </xdr:to>
    <xdr:cxnSp macro="">
      <xdr:nvCxnSpPr>
        <xdr:cNvPr id="14" name="Straight Arrow Connector 13"/>
        <xdr:cNvCxnSpPr/>
      </xdr:nvCxnSpPr>
      <xdr:spPr>
        <a:xfrm>
          <a:off x="3314700" y="3419475"/>
          <a:ext cx="0" cy="2095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15</xdr:row>
      <xdr:rowOff>95250</xdr:rowOff>
    </xdr:from>
    <xdr:to>
      <xdr:col>8</xdr:col>
      <xdr:colOff>323850</xdr:colOff>
      <xdr:row>15</xdr:row>
      <xdr:rowOff>95250</xdr:rowOff>
    </xdr:to>
    <xdr:cxnSp macro="">
      <xdr:nvCxnSpPr>
        <xdr:cNvPr id="16" name="Straight Arrow Connector 15"/>
        <xdr:cNvCxnSpPr/>
      </xdr:nvCxnSpPr>
      <xdr:spPr>
        <a:xfrm>
          <a:off x="3657600" y="3619500"/>
          <a:ext cx="154305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9525</xdr:colOff>
      <xdr:row>15</xdr:row>
      <xdr:rowOff>123825</xdr:rowOff>
    </xdr:from>
    <xdr:to>
      <xdr:col>8</xdr:col>
      <xdr:colOff>295275</xdr:colOff>
      <xdr:row>16</xdr:row>
      <xdr:rowOff>104775</xdr:rowOff>
    </xdr:to>
    <xdr:cxnSp macro="">
      <xdr:nvCxnSpPr>
        <xdr:cNvPr id="18" name="Straight Arrow Connector 17"/>
        <xdr:cNvCxnSpPr/>
      </xdr:nvCxnSpPr>
      <xdr:spPr>
        <a:xfrm flipH="1">
          <a:off x="3667125" y="3648075"/>
          <a:ext cx="1504950" cy="1714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266700</xdr:colOff>
      <xdr:row>16</xdr:row>
      <xdr:rowOff>85725</xdr:rowOff>
    </xdr:from>
    <xdr:to>
      <xdr:col>5</xdr:col>
      <xdr:colOff>266700</xdr:colOff>
      <xdr:row>17</xdr:row>
      <xdr:rowOff>104775</xdr:rowOff>
    </xdr:to>
    <xdr:cxnSp macro="">
      <xdr:nvCxnSpPr>
        <xdr:cNvPr id="19" name="Straight Arrow Connector 18"/>
        <xdr:cNvCxnSpPr/>
      </xdr:nvCxnSpPr>
      <xdr:spPr>
        <a:xfrm>
          <a:off x="3314700" y="3800475"/>
          <a:ext cx="0" cy="2095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66675</xdr:colOff>
      <xdr:row>15</xdr:row>
      <xdr:rowOff>142875</xdr:rowOff>
    </xdr:from>
    <xdr:to>
      <xdr:col>9</xdr:col>
      <xdr:colOff>66675</xdr:colOff>
      <xdr:row>16</xdr:row>
      <xdr:rowOff>114300</xdr:rowOff>
    </xdr:to>
    <xdr:cxnSp macro="">
      <xdr:nvCxnSpPr>
        <xdr:cNvPr id="20" name="Straight Arrow Connector 19"/>
        <xdr:cNvCxnSpPr/>
      </xdr:nvCxnSpPr>
      <xdr:spPr>
        <a:xfrm>
          <a:off x="5648325" y="3095625"/>
          <a:ext cx="0" cy="161925"/>
        </a:xfrm>
        <a:prstGeom prst="straightConnector1">
          <a:avLst/>
        </a:prstGeom>
        <a:ln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17</xdr:row>
      <xdr:rowOff>104775</xdr:rowOff>
    </xdr:from>
    <xdr:to>
      <xdr:col>8</xdr:col>
      <xdr:colOff>323850</xdr:colOff>
      <xdr:row>17</xdr:row>
      <xdr:rowOff>104775</xdr:rowOff>
    </xdr:to>
    <xdr:cxnSp macro="">
      <xdr:nvCxnSpPr>
        <xdr:cNvPr id="21" name="Straight Arrow Connector 20"/>
        <xdr:cNvCxnSpPr/>
      </xdr:nvCxnSpPr>
      <xdr:spPr>
        <a:xfrm>
          <a:off x="3657600" y="4010025"/>
          <a:ext cx="154305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66675</xdr:colOff>
      <xdr:row>17</xdr:row>
      <xdr:rowOff>142875</xdr:rowOff>
    </xdr:from>
    <xdr:to>
      <xdr:col>9</xdr:col>
      <xdr:colOff>66675</xdr:colOff>
      <xdr:row>18</xdr:row>
      <xdr:rowOff>114300</xdr:rowOff>
    </xdr:to>
    <xdr:cxnSp macro="">
      <xdr:nvCxnSpPr>
        <xdr:cNvPr id="22" name="Straight Arrow Connector 21"/>
        <xdr:cNvCxnSpPr/>
      </xdr:nvCxnSpPr>
      <xdr:spPr>
        <a:xfrm>
          <a:off x="5648325" y="3476625"/>
          <a:ext cx="0" cy="161925"/>
        </a:xfrm>
        <a:prstGeom prst="straightConnector1">
          <a:avLst/>
        </a:prstGeom>
        <a:ln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6</xdr:col>
      <xdr:colOff>9525</xdr:colOff>
      <xdr:row>17</xdr:row>
      <xdr:rowOff>123825</xdr:rowOff>
    </xdr:from>
    <xdr:to>
      <xdr:col>8</xdr:col>
      <xdr:colOff>295275</xdr:colOff>
      <xdr:row>18</xdr:row>
      <xdr:rowOff>104775</xdr:rowOff>
    </xdr:to>
    <xdr:cxnSp macro="">
      <xdr:nvCxnSpPr>
        <xdr:cNvPr id="23" name="Straight Arrow Connector 22"/>
        <xdr:cNvCxnSpPr/>
      </xdr:nvCxnSpPr>
      <xdr:spPr>
        <a:xfrm flipH="1">
          <a:off x="3667125" y="4029075"/>
          <a:ext cx="1504950" cy="1714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266700</xdr:colOff>
      <xdr:row>18</xdr:row>
      <xdr:rowOff>66675</xdr:rowOff>
    </xdr:from>
    <xdr:to>
      <xdr:col>5</xdr:col>
      <xdr:colOff>266700</xdr:colOff>
      <xdr:row>19</xdr:row>
      <xdr:rowOff>85725</xdr:rowOff>
    </xdr:to>
    <xdr:cxnSp macro="">
      <xdr:nvCxnSpPr>
        <xdr:cNvPr id="24" name="Straight Arrow Connector 23"/>
        <xdr:cNvCxnSpPr/>
      </xdr:nvCxnSpPr>
      <xdr:spPr>
        <a:xfrm>
          <a:off x="3314700" y="4162425"/>
          <a:ext cx="0" cy="2095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19</xdr:row>
      <xdr:rowOff>104775</xdr:rowOff>
    </xdr:from>
    <xdr:to>
      <xdr:col>8</xdr:col>
      <xdr:colOff>323850</xdr:colOff>
      <xdr:row>19</xdr:row>
      <xdr:rowOff>104775</xdr:rowOff>
    </xdr:to>
    <xdr:cxnSp macro="">
      <xdr:nvCxnSpPr>
        <xdr:cNvPr id="25" name="Straight Arrow Connector 24"/>
        <xdr:cNvCxnSpPr/>
      </xdr:nvCxnSpPr>
      <xdr:spPr>
        <a:xfrm>
          <a:off x="3657600" y="4391025"/>
          <a:ext cx="154305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19</xdr:row>
      <xdr:rowOff>104775</xdr:rowOff>
    </xdr:from>
    <xdr:to>
      <xdr:col>8</xdr:col>
      <xdr:colOff>371475</xdr:colOff>
      <xdr:row>20</xdr:row>
      <xdr:rowOff>85725</xdr:rowOff>
    </xdr:to>
    <xdr:cxnSp macro="">
      <xdr:nvCxnSpPr>
        <xdr:cNvPr id="26" name="Straight Arrow Connector 25"/>
        <xdr:cNvCxnSpPr/>
      </xdr:nvCxnSpPr>
      <xdr:spPr>
        <a:xfrm flipH="1">
          <a:off x="3752850" y="4391025"/>
          <a:ext cx="1590675" cy="1714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266700</xdr:colOff>
      <xdr:row>20</xdr:row>
      <xdr:rowOff>66675</xdr:rowOff>
    </xdr:from>
    <xdr:to>
      <xdr:col>5</xdr:col>
      <xdr:colOff>266700</xdr:colOff>
      <xdr:row>21</xdr:row>
      <xdr:rowOff>85725</xdr:rowOff>
    </xdr:to>
    <xdr:cxnSp macro="">
      <xdr:nvCxnSpPr>
        <xdr:cNvPr id="27" name="Straight Arrow Connector 26"/>
        <xdr:cNvCxnSpPr/>
      </xdr:nvCxnSpPr>
      <xdr:spPr>
        <a:xfrm>
          <a:off x="3409950" y="4543425"/>
          <a:ext cx="0" cy="2095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21</xdr:row>
      <xdr:rowOff>76200</xdr:rowOff>
    </xdr:from>
    <xdr:to>
      <xdr:col>8</xdr:col>
      <xdr:colOff>323850</xdr:colOff>
      <xdr:row>21</xdr:row>
      <xdr:rowOff>76200</xdr:rowOff>
    </xdr:to>
    <xdr:cxnSp macro="">
      <xdr:nvCxnSpPr>
        <xdr:cNvPr id="28" name="Straight Arrow Connector 27"/>
        <xdr:cNvCxnSpPr/>
      </xdr:nvCxnSpPr>
      <xdr:spPr>
        <a:xfrm>
          <a:off x="3752850" y="4743450"/>
          <a:ext cx="154305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9525</xdr:colOff>
      <xdr:row>21</xdr:row>
      <xdr:rowOff>104775</xdr:rowOff>
    </xdr:from>
    <xdr:to>
      <xdr:col>8</xdr:col>
      <xdr:colOff>295275</xdr:colOff>
      <xdr:row>22</xdr:row>
      <xdr:rowOff>85725</xdr:rowOff>
    </xdr:to>
    <xdr:cxnSp macro="">
      <xdr:nvCxnSpPr>
        <xdr:cNvPr id="29" name="Straight Arrow Connector 28"/>
        <xdr:cNvCxnSpPr/>
      </xdr:nvCxnSpPr>
      <xdr:spPr>
        <a:xfrm flipH="1">
          <a:off x="3762375" y="4772025"/>
          <a:ext cx="1504950" cy="1714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266700</xdr:colOff>
      <xdr:row>22</xdr:row>
      <xdr:rowOff>66675</xdr:rowOff>
    </xdr:from>
    <xdr:to>
      <xdr:col>5</xdr:col>
      <xdr:colOff>266700</xdr:colOff>
      <xdr:row>23</xdr:row>
      <xdr:rowOff>85725</xdr:rowOff>
    </xdr:to>
    <xdr:cxnSp macro="">
      <xdr:nvCxnSpPr>
        <xdr:cNvPr id="30" name="Straight Arrow Connector 29"/>
        <xdr:cNvCxnSpPr/>
      </xdr:nvCxnSpPr>
      <xdr:spPr>
        <a:xfrm>
          <a:off x="3409950" y="4924425"/>
          <a:ext cx="0" cy="2095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66675</xdr:colOff>
      <xdr:row>21</xdr:row>
      <xdr:rowOff>123825</xdr:rowOff>
    </xdr:from>
    <xdr:to>
      <xdr:col>9</xdr:col>
      <xdr:colOff>66675</xdr:colOff>
      <xdr:row>22</xdr:row>
      <xdr:rowOff>95250</xdr:rowOff>
    </xdr:to>
    <xdr:cxnSp macro="">
      <xdr:nvCxnSpPr>
        <xdr:cNvPr id="31" name="Straight Arrow Connector 30"/>
        <xdr:cNvCxnSpPr/>
      </xdr:nvCxnSpPr>
      <xdr:spPr>
        <a:xfrm>
          <a:off x="5648325" y="4219575"/>
          <a:ext cx="0" cy="161925"/>
        </a:xfrm>
        <a:prstGeom prst="straightConnector1">
          <a:avLst/>
        </a:prstGeom>
        <a:ln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23</xdr:row>
      <xdr:rowOff>85725</xdr:rowOff>
    </xdr:from>
    <xdr:to>
      <xdr:col>8</xdr:col>
      <xdr:colOff>323850</xdr:colOff>
      <xdr:row>23</xdr:row>
      <xdr:rowOff>85725</xdr:rowOff>
    </xdr:to>
    <xdr:cxnSp macro="">
      <xdr:nvCxnSpPr>
        <xdr:cNvPr id="32" name="Straight Arrow Connector 31"/>
        <xdr:cNvCxnSpPr/>
      </xdr:nvCxnSpPr>
      <xdr:spPr>
        <a:xfrm>
          <a:off x="3752850" y="5133975"/>
          <a:ext cx="154305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66675</xdr:colOff>
      <xdr:row>23</xdr:row>
      <xdr:rowOff>123825</xdr:rowOff>
    </xdr:from>
    <xdr:to>
      <xdr:col>9</xdr:col>
      <xdr:colOff>66675</xdr:colOff>
      <xdr:row>24</xdr:row>
      <xdr:rowOff>95250</xdr:rowOff>
    </xdr:to>
    <xdr:cxnSp macro="">
      <xdr:nvCxnSpPr>
        <xdr:cNvPr id="33" name="Straight Arrow Connector 32"/>
        <xdr:cNvCxnSpPr/>
      </xdr:nvCxnSpPr>
      <xdr:spPr>
        <a:xfrm>
          <a:off x="5648325" y="4600575"/>
          <a:ext cx="0" cy="161925"/>
        </a:xfrm>
        <a:prstGeom prst="straightConnector1">
          <a:avLst/>
        </a:prstGeom>
        <a:ln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6</xdr:col>
      <xdr:colOff>9525</xdr:colOff>
      <xdr:row>23</xdr:row>
      <xdr:rowOff>104775</xdr:rowOff>
    </xdr:from>
    <xdr:to>
      <xdr:col>8</xdr:col>
      <xdr:colOff>295275</xdr:colOff>
      <xdr:row>24</xdr:row>
      <xdr:rowOff>85725</xdr:rowOff>
    </xdr:to>
    <xdr:cxnSp macro="">
      <xdr:nvCxnSpPr>
        <xdr:cNvPr id="34" name="Straight Arrow Connector 33"/>
        <xdr:cNvCxnSpPr/>
      </xdr:nvCxnSpPr>
      <xdr:spPr>
        <a:xfrm flipH="1">
          <a:off x="3762375" y="5153025"/>
          <a:ext cx="1504950" cy="1714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266700</xdr:colOff>
      <xdr:row>24</xdr:row>
      <xdr:rowOff>47625</xdr:rowOff>
    </xdr:from>
    <xdr:to>
      <xdr:col>5</xdr:col>
      <xdr:colOff>266700</xdr:colOff>
      <xdr:row>25</xdr:row>
      <xdr:rowOff>66675</xdr:rowOff>
    </xdr:to>
    <xdr:cxnSp macro="">
      <xdr:nvCxnSpPr>
        <xdr:cNvPr id="35" name="Straight Arrow Connector 34"/>
        <xdr:cNvCxnSpPr/>
      </xdr:nvCxnSpPr>
      <xdr:spPr>
        <a:xfrm>
          <a:off x="3409950" y="5286375"/>
          <a:ext cx="0" cy="2095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25</xdr:row>
      <xdr:rowOff>85725</xdr:rowOff>
    </xdr:from>
    <xdr:to>
      <xdr:col>8</xdr:col>
      <xdr:colOff>323850</xdr:colOff>
      <xdr:row>25</xdr:row>
      <xdr:rowOff>85725</xdr:rowOff>
    </xdr:to>
    <xdr:cxnSp macro="">
      <xdr:nvCxnSpPr>
        <xdr:cNvPr id="36" name="Straight Arrow Connector 35"/>
        <xdr:cNvCxnSpPr/>
      </xdr:nvCxnSpPr>
      <xdr:spPr>
        <a:xfrm>
          <a:off x="3752850" y="5514975"/>
          <a:ext cx="154305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66675</xdr:colOff>
      <xdr:row>19</xdr:row>
      <xdr:rowOff>152400</xdr:rowOff>
    </xdr:from>
    <xdr:to>
      <xdr:col>9</xdr:col>
      <xdr:colOff>66675</xdr:colOff>
      <xdr:row>20</xdr:row>
      <xdr:rowOff>123825</xdr:rowOff>
    </xdr:to>
    <xdr:cxnSp macro="">
      <xdr:nvCxnSpPr>
        <xdr:cNvPr id="37" name="Straight Arrow Connector 36"/>
        <xdr:cNvCxnSpPr/>
      </xdr:nvCxnSpPr>
      <xdr:spPr>
        <a:xfrm>
          <a:off x="5648325" y="3867150"/>
          <a:ext cx="0" cy="161925"/>
        </a:xfrm>
        <a:prstGeom prst="straightConnector1">
          <a:avLst/>
        </a:prstGeom>
        <a:ln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11</xdr:col>
      <xdr:colOff>9525</xdr:colOff>
      <xdr:row>29</xdr:row>
      <xdr:rowOff>133350</xdr:rowOff>
    </xdr:from>
    <xdr:to>
      <xdr:col>18</xdr:col>
      <xdr:colOff>314325</xdr:colOff>
      <xdr:row>43</xdr:row>
      <xdr:rowOff>209550</xdr:rowOff>
    </xdr:to>
    <xdr:graphicFrame macro="">
      <xdr:nvGraphicFramePr>
        <xdr:cNvPr id="38" name="Chart 3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9525</xdr:colOff>
      <xdr:row>25</xdr:row>
      <xdr:rowOff>114300</xdr:rowOff>
    </xdr:from>
    <xdr:to>
      <xdr:col>8</xdr:col>
      <xdr:colOff>295275</xdr:colOff>
      <xdr:row>26</xdr:row>
      <xdr:rowOff>95250</xdr:rowOff>
    </xdr:to>
    <xdr:cxnSp macro="">
      <xdr:nvCxnSpPr>
        <xdr:cNvPr id="39" name="Straight Arrow Connector 38"/>
        <xdr:cNvCxnSpPr/>
      </xdr:nvCxnSpPr>
      <xdr:spPr>
        <a:xfrm flipH="1">
          <a:off x="3762375" y="5543550"/>
          <a:ext cx="1504950" cy="1714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66675</xdr:colOff>
      <xdr:row>25</xdr:row>
      <xdr:rowOff>95250</xdr:rowOff>
    </xdr:from>
    <xdr:to>
      <xdr:col>9</xdr:col>
      <xdr:colOff>66675</xdr:colOff>
      <xdr:row>26</xdr:row>
      <xdr:rowOff>66675</xdr:rowOff>
    </xdr:to>
    <xdr:cxnSp macro="">
      <xdr:nvCxnSpPr>
        <xdr:cNvPr id="40" name="Straight Arrow Connector 39"/>
        <xdr:cNvCxnSpPr/>
      </xdr:nvCxnSpPr>
      <xdr:spPr>
        <a:xfrm>
          <a:off x="5648325" y="4953000"/>
          <a:ext cx="0" cy="161925"/>
        </a:xfrm>
        <a:prstGeom prst="straightConnector1">
          <a:avLst/>
        </a:prstGeom>
        <a:ln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 editAs="oneCell">
    <xdr:from>
      <xdr:col>29</xdr:col>
      <xdr:colOff>209550</xdr:colOff>
      <xdr:row>0</xdr:row>
      <xdr:rowOff>57150</xdr:rowOff>
    </xdr:from>
    <xdr:to>
      <xdr:col>37</xdr:col>
      <xdr:colOff>419100</xdr:colOff>
      <xdr:row>41</xdr:row>
      <xdr:rowOff>152400</xdr:rowOff>
    </xdr:to>
    <xdr:pic>
      <xdr:nvPicPr>
        <xdr:cNvPr id="42" name="Picture 41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983200" y="57150"/>
          <a:ext cx="5086350" cy="847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22</xdr:col>
      <xdr:colOff>505829</xdr:colOff>
      <xdr:row>42</xdr:row>
      <xdr:rowOff>76200</xdr:rowOff>
    </xdr:from>
    <xdr:to>
      <xdr:col>26</xdr:col>
      <xdr:colOff>476251</xdr:colOff>
      <xdr:row>44</xdr:row>
      <xdr:rowOff>171450</xdr:rowOff>
    </xdr:to>
    <xdr:pic>
      <xdr:nvPicPr>
        <xdr:cNvPr id="49" name="Picture 48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12279" y="8696325"/>
          <a:ext cx="2408822" cy="590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276225</xdr:colOff>
      <xdr:row>26</xdr:row>
      <xdr:rowOff>76200</xdr:rowOff>
    </xdr:from>
    <xdr:to>
      <xdr:col>5</xdr:col>
      <xdr:colOff>276225</xdr:colOff>
      <xdr:row>27</xdr:row>
      <xdr:rowOff>114300</xdr:rowOff>
    </xdr:to>
    <xdr:cxnSp macro="">
      <xdr:nvCxnSpPr>
        <xdr:cNvPr id="382" name="Straight Arrow Connector 381"/>
        <xdr:cNvCxnSpPr/>
      </xdr:nvCxnSpPr>
      <xdr:spPr>
        <a:xfrm>
          <a:off x="3419475" y="5124450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5"/>
        </a:lnRef>
        <a:fillRef idx="0">
          <a:schemeClr val="accent5"/>
        </a:fillRef>
        <a:effectRef idx="0">
          <a:schemeClr val="accent5"/>
        </a:effectRef>
        <a:fontRef idx="minor">
          <a:schemeClr val="tx1"/>
        </a:fontRef>
      </xdr:style>
    </xdr:cxnSp>
    <xdr:clientData/>
  </xdr:twoCellAnchor>
  <xdr:twoCellAnchor>
    <xdr:from>
      <xdr:col>6</xdr:col>
      <xdr:colOff>19050</xdr:colOff>
      <xdr:row>27</xdr:row>
      <xdr:rowOff>76200</xdr:rowOff>
    </xdr:from>
    <xdr:to>
      <xdr:col>8</xdr:col>
      <xdr:colOff>390525</xdr:colOff>
      <xdr:row>27</xdr:row>
      <xdr:rowOff>85725</xdr:rowOff>
    </xdr:to>
    <xdr:cxnSp macro="">
      <xdr:nvCxnSpPr>
        <xdr:cNvPr id="383" name="Straight Arrow Connector 382"/>
        <xdr:cNvCxnSpPr/>
      </xdr:nvCxnSpPr>
      <xdr:spPr>
        <a:xfrm flipV="1">
          <a:off x="3771900" y="5314950"/>
          <a:ext cx="1590675" cy="952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27</xdr:row>
      <xdr:rowOff>95250</xdr:rowOff>
    </xdr:from>
    <xdr:to>
      <xdr:col>8</xdr:col>
      <xdr:colOff>371475</xdr:colOff>
      <xdr:row>28</xdr:row>
      <xdr:rowOff>76200</xdr:rowOff>
    </xdr:to>
    <xdr:cxnSp macro="">
      <xdr:nvCxnSpPr>
        <xdr:cNvPr id="384" name="Straight Arrow Connector 383"/>
        <xdr:cNvCxnSpPr/>
      </xdr:nvCxnSpPr>
      <xdr:spPr>
        <a:xfrm flipH="1">
          <a:off x="3752850" y="5334000"/>
          <a:ext cx="1590675" cy="1714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66675</xdr:colOff>
      <xdr:row>27</xdr:row>
      <xdr:rowOff>95250</xdr:rowOff>
    </xdr:from>
    <xdr:to>
      <xdr:col>9</xdr:col>
      <xdr:colOff>66675</xdr:colOff>
      <xdr:row>28</xdr:row>
      <xdr:rowOff>66675</xdr:rowOff>
    </xdr:to>
    <xdr:cxnSp macro="">
      <xdr:nvCxnSpPr>
        <xdr:cNvPr id="385" name="Straight Arrow Connector 384"/>
        <xdr:cNvCxnSpPr/>
      </xdr:nvCxnSpPr>
      <xdr:spPr>
        <a:xfrm>
          <a:off x="5648325" y="5334000"/>
          <a:ext cx="0" cy="161925"/>
        </a:xfrm>
        <a:prstGeom prst="straightConnector1">
          <a:avLst/>
        </a:prstGeom>
        <a:ln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5</xdr:col>
      <xdr:colOff>266700</xdr:colOff>
      <xdr:row>28</xdr:row>
      <xdr:rowOff>57150</xdr:rowOff>
    </xdr:from>
    <xdr:to>
      <xdr:col>5</xdr:col>
      <xdr:colOff>266700</xdr:colOff>
      <xdr:row>29</xdr:row>
      <xdr:rowOff>76200</xdr:rowOff>
    </xdr:to>
    <xdr:cxnSp macro="">
      <xdr:nvCxnSpPr>
        <xdr:cNvPr id="386" name="Straight Arrow Connector 385"/>
        <xdr:cNvCxnSpPr/>
      </xdr:nvCxnSpPr>
      <xdr:spPr>
        <a:xfrm>
          <a:off x="3409950" y="5486400"/>
          <a:ext cx="0" cy="2095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29</xdr:row>
      <xdr:rowOff>66675</xdr:rowOff>
    </xdr:from>
    <xdr:to>
      <xdr:col>8</xdr:col>
      <xdr:colOff>323850</xdr:colOff>
      <xdr:row>29</xdr:row>
      <xdr:rowOff>66675</xdr:rowOff>
    </xdr:to>
    <xdr:cxnSp macro="">
      <xdr:nvCxnSpPr>
        <xdr:cNvPr id="387" name="Straight Arrow Connector 386"/>
        <xdr:cNvCxnSpPr/>
      </xdr:nvCxnSpPr>
      <xdr:spPr>
        <a:xfrm>
          <a:off x="3752850" y="5686425"/>
          <a:ext cx="154305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9525</xdr:colOff>
      <xdr:row>29</xdr:row>
      <xdr:rowOff>95250</xdr:rowOff>
    </xdr:from>
    <xdr:to>
      <xdr:col>8</xdr:col>
      <xdr:colOff>295275</xdr:colOff>
      <xdr:row>30</xdr:row>
      <xdr:rowOff>76200</xdr:rowOff>
    </xdr:to>
    <xdr:cxnSp macro="">
      <xdr:nvCxnSpPr>
        <xdr:cNvPr id="388" name="Straight Arrow Connector 387"/>
        <xdr:cNvCxnSpPr/>
      </xdr:nvCxnSpPr>
      <xdr:spPr>
        <a:xfrm flipH="1">
          <a:off x="3762375" y="5715000"/>
          <a:ext cx="1504950" cy="1714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266700</xdr:colOff>
      <xdr:row>30</xdr:row>
      <xdr:rowOff>57150</xdr:rowOff>
    </xdr:from>
    <xdr:to>
      <xdr:col>5</xdr:col>
      <xdr:colOff>266700</xdr:colOff>
      <xdr:row>31</xdr:row>
      <xdr:rowOff>76200</xdr:rowOff>
    </xdr:to>
    <xdr:cxnSp macro="">
      <xdr:nvCxnSpPr>
        <xdr:cNvPr id="389" name="Straight Arrow Connector 388"/>
        <xdr:cNvCxnSpPr/>
      </xdr:nvCxnSpPr>
      <xdr:spPr>
        <a:xfrm>
          <a:off x="3409950" y="5867400"/>
          <a:ext cx="0" cy="2095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66675</xdr:colOff>
      <xdr:row>29</xdr:row>
      <xdr:rowOff>114300</xdr:rowOff>
    </xdr:from>
    <xdr:to>
      <xdr:col>9</xdr:col>
      <xdr:colOff>66675</xdr:colOff>
      <xdr:row>30</xdr:row>
      <xdr:rowOff>85725</xdr:rowOff>
    </xdr:to>
    <xdr:cxnSp macro="">
      <xdr:nvCxnSpPr>
        <xdr:cNvPr id="390" name="Straight Arrow Connector 389"/>
        <xdr:cNvCxnSpPr/>
      </xdr:nvCxnSpPr>
      <xdr:spPr>
        <a:xfrm>
          <a:off x="5648325" y="5734050"/>
          <a:ext cx="0" cy="161925"/>
        </a:xfrm>
        <a:prstGeom prst="straightConnector1">
          <a:avLst/>
        </a:prstGeom>
        <a:ln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31</xdr:row>
      <xdr:rowOff>76200</xdr:rowOff>
    </xdr:from>
    <xdr:to>
      <xdr:col>8</xdr:col>
      <xdr:colOff>323850</xdr:colOff>
      <xdr:row>31</xdr:row>
      <xdr:rowOff>76200</xdr:rowOff>
    </xdr:to>
    <xdr:cxnSp macro="">
      <xdr:nvCxnSpPr>
        <xdr:cNvPr id="391" name="Straight Arrow Connector 390"/>
        <xdr:cNvCxnSpPr/>
      </xdr:nvCxnSpPr>
      <xdr:spPr>
        <a:xfrm>
          <a:off x="3752850" y="6076950"/>
          <a:ext cx="154305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66675</xdr:colOff>
      <xdr:row>31</xdr:row>
      <xdr:rowOff>114300</xdr:rowOff>
    </xdr:from>
    <xdr:to>
      <xdr:col>9</xdr:col>
      <xdr:colOff>66675</xdr:colOff>
      <xdr:row>32</xdr:row>
      <xdr:rowOff>38100</xdr:rowOff>
    </xdr:to>
    <xdr:cxnSp macro="">
      <xdr:nvCxnSpPr>
        <xdr:cNvPr id="392" name="Straight Arrow Connector 391"/>
        <xdr:cNvCxnSpPr/>
      </xdr:nvCxnSpPr>
      <xdr:spPr>
        <a:xfrm>
          <a:off x="5648325" y="6115050"/>
          <a:ext cx="0" cy="161925"/>
        </a:xfrm>
        <a:prstGeom prst="straightConnector1">
          <a:avLst/>
        </a:prstGeom>
        <a:ln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6</xdr:col>
      <xdr:colOff>9525</xdr:colOff>
      <xdr:row>31</xdr:row>
      <xdr:rowOff>95250</xdr:rowOff>
    </xdr:from>
    <xdr:to>
      <xdr:col>8</xdr:col>
      <xdr:colOff>295275</xdr:colOff>
      <xdr:row>32</xdr:row>
      <xdr:rowOff>28575</xdr:rowOff>
    </xdr:to>
    <xdr:cxnSp macro="">
      <xdr:nvCxnSpPr>
        <xdr:cNvPr id="393" name="Straight Arrow Connector 392"/>
        <xdr:cNvCxnSpPr/>
      </xdr:nvCxnSpPr>
      <xdr:spPr>
        <a:xfrm flipH="1">
          <a:off x="3762375" y="6096000"/>
          <a:ext cx="1504950" cy="1714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266700</xdr:colOff>
      <xdr:row>31</xdr:row>
      <xdr:rowOff>228600</xdr:rowOff>
    </xdr:from>
    <xdr:to>
      <xdr:col>5</xdr:col>
      <xdr:colOff>266700</xdr:colOff>
      <xdr:row>32</xdr:row>
      <xdr:rowOff>200025</xdr:rowOff>
    </xdr:to>
    <xdr:cxnSp macro="">
      <xdr:nvCxnSpPr>
        <xdr:cNvPr id="394" name="Straight Arrow Connector 393"/>
        <xdr:cNvCxnSpPr/>
      </xdr:nvCxnSpPr>
      <xdr:spPr>
        <a:xfrm>
          <a:off x="3409950" y="6229350"/>
          <a:ext cx="0" cy="2095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32</xdr:row>
      <xdr:rowOff>219075</xdr:rowOff>
    </xdr:from>
    <xdr:to>
      <xdr:col>8</xdr:col>
      <xdr:colOff>323850</xdr:colOff>
      <xdr:row>32</xdr:row>
      <xdr:rowOff>219075</xdr:rowOff>
    </xdr:to>
    <xdr:cxnSp macro="">
      <xdr:nvCxnSpPr>
        <xdr:cNvPr id="395" name="Straight Arrow Connector 394"/>
        <xdr:cNvCxnSpPr/>
      </xdr:nvCxnSpPr>
      <xdr:spPr>
        <a:xfrm>
          <a:off x="3752850" y="6457950"/>
          <a:ext cx="154305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32</xdr:row>
      <xdr:rowOff>219075</xdr:rowOff>
    </xdr:from>
    <xdr:to>
      <xdr:col>8</xdr:col>
      <xdr:colOff>371475</xdr:colOff>
      <xdr:row>33</xdr:row>
      <xdr:rowOff>152400</xdr:rowOff>
    </xdr:to>
    <xdr:cxnSp macro="">
      <xdr:nvCxnSpPr>
        <xdr:cNvPr id="396" name="Straight Arrow Connector 395"/>
        <xdr:cNvCxnSpPr/>
      </xdr:nvCxnSpPr>
      <xdr:spPr>
        <a:xfrm flipH="1">
          <a:off x="3752850" y="6457950"/>
          <a:ext cx="1590675" cy="1714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266700</xdr:colOff>
      <xdr:row>33</xdr:row>
      <xdr:rowOff>133350</xdr:rowOff>
    </xdr:from>
    <xdr:to>
      <xdr:col>5</xdr:col>
      <xdr:colOff>266700</xdr:colOff>
      <xdr:row>34</xdr:row>
      <xdr:rowOff>104775</xdr:rowOff>
    </xdr:to>
    <xdr:cxnSp macro="">
      <xdr:nvCxnSpPr>
        <xdr:cNvPr id="397" name="Straight Arrow Connector 396"/>
        <xdr:cNvCxnSpPr/>
      </xdr:nvCxnSpPr>
      <xdr:spPr>
        <a:xfrm>
          <a:off x="3409950" y="6610350"/>
          <a:ext cx="0" cy="2095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34</xdr:row>
      <xdr:rowOff>95250</xdr:rowOff>
    </xdr:from>
    <xdr:to>
      <xdr:col>8</xdr:col>
      <xdr:colOff>323850</xdr:colOff>
      <xdr:row>34</xdr:row>
      <xdr:rowOff>95250</xdr:rowOff>
    </xdr:to>
    <xdr:cxnSp macro="">
      <xdr:nvCxnSpPr>
        <xdr:cNvPr id="398" name="Straight Arrow Connector 397"/>
        <xdr:cNvCxnSpPr/>
      </xdr:nvCxnSpPr>
      <xdr:spPr>
        <a:xfrm>
          <a:off x="3752850" y="6810375"/>
          <a:ext cx="154305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9525</xdr:colOff>
      <xdr:row>34</xdr:row>
      <xdr:rowOff>123825</xdr:rowOff>
    </xdr:from>
    <xdr:to>
      <xdr:col>8</xdr:col>
      <xdr:colOff>295275</xdr:colOff>
      <xdr:row>35</xdr:row>
      <xdr:rowOff>57150</xdr:rowOff>
    </xdr:to>
    <xdr:cxnSp macro="">
      <xdr:nvCxnSpPr>
        <xdr:cNvPr id="399" name="Straight Arrow Connector 398"/>
        <xdr:cNvCxnSpPr/>
      </xdr:nvCxnSpPr>
      <xdr:spPr>
        <a:xfrm flipH="1">
          <a:off x="3762375" y="6838950"/>
          <a:ext cx="1504950" cy="1714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266700</xdr:colOff>
      <xdr:row>35</xdr:row>
      <xdr:rowOff>38100</xdr:rowOff>
    </xdr:from>
    <xdr:to>
      <xdr:col>5</xdr:col>
      <xdr:colOff>266700</xdr:colOff>
      <xdr:row>36</xdr:row>
      <xdr:rowOff>9525</xdr:rowOff>
    </xdr:to>
    <xdr:cxnSp macro="">
      <xdr:nvCxnSpPr>
        <xdr:cNvPr id="400" name="Straight Arrow Connector 399"/>
        <xdr:cNvCxnSpPr/>
      </xdr:nvCxnSpPr>
      <xdr:spPr>
        <a:xfrm>
          <a:off x="3409950" y="6991350"/>
          <a:ext cx="0" cy="2095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66675</xdr:colOff>
      <xdr:row>34</xdr:row>
      <xdr:rowOff>142875</xdr:rowOff>
    </xdr:from>
    <xdr:to>
      <xdr:col>9</xdr:col>
      <xdr:colOff>66675</xdr:colOff>
      <xdr:row>35</xdr:row>
      <xdr:rowOff>66675</xdr:rowOff>
    </xdr:to>
    <xdr:cxnSp macro="">
      <xdr:nvCxnSpPr>
        <xdr:cNvPr id="401" name="Straight Arrow Connector 400"/>
        <xdr:cNvCxnSpPr/>
      </xdr:nvCxnSpPr>
      <xdr:spPr>
        <a:xfrm>
          <a:off x="5648325" y="6858000"/>
          <a:ext cx="0" cy="161925"/>
        </a:xfrm>
        <a:prstGeom prst="straightConnector1">
          <a:avLst/>
        </a:prstGeom>
        <a:ln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36</xdr:row>
      <xdr:rowOff>9525</xdr:rowOff>
    </xdr:from>
    <xdr:to>
      <xdr:col>8</xdr:col>
      <xdr:colOff>323850</xdr:colOff>
      <xdr:row>36</xdr:row>
      <xdr:rowOff>9525</xdr:rowOff>
    </xdr:to>
    <xdr:cxnSp macro="">
      <xdr:nvCxnSpPr>
        <xdr:cNvPr id="402" name="Straight Arrow Connector 401"/>
        <xdr:cNvCxnSpPr/>
      </xdr:nvCxnSpPr>
      <xdr:spPr>
        <a:xfrm>
          <a:off x="3752850" y="7200900"/>
          <a:ext cx="154305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66675</xdr:colOff>
      <xdr:row>36</xdr:row>
      <xdr:rowOff>47625</xdr:rowOff>
    </xdr:from>
    <xdr:to>
      <xdr:col>9</xdr:col>
      <xdr:colOff>66675</xdr:colOff>
      <xdr:row>36</xdr:row>
      <xdr:rowOff>209550</xdr:rowOff>
    </xdr:to>
    <xdr:cxnSp macro="">
      <xdr:nvCxnSpPr>
        <xdr:cNvPr id="403" name="Straight Arrow Connector 402"/>
        <xdr:cNvCxnSpPr/>
      </xdr:nvCxnSpPr>
      <xdr:spPr>
        <a:xfrm>
          <a:off x="5648325" y="7239000"/>
          <a:ext cx="0" cy="161925"/>
        </a:xfrm>
        <a:prstGeom prst="straightConnector1">
          <a:avLst/>
        </a:prstGeom>
        <a:ln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6</xdr:col>
      <xdr:colOff>9525</xdr:colOff>
      <xdr:row>36</xdr:row>
      <xdr:rowOff>28575</xdr:rowOff>
    </xdr:from>
    <xdr:to>
      <xdr:col>8</xdr:col>
      <xdr:colOff>295275</xdr:colOff>
      <xdr:row>36</xdr:row>
      <xdr:rowOff>200025</xdr:rowOff>
    </xdr:to>
    <xdr:cxnSp macro="">
      <xdr:nvCxnSpPr>
        <xdr:cNvPr id="404" name="Straight Arrow Connector 403"/>
        <xdr:cNvCxnSpPr/>
      </xdr:nvCxnSpPr>
      <xdr:spPr>
        <a:xfrm flipH="1">
          <a:off x="3762375" y="7219950"/>
          <a:ext cx="1504950" cy="1714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266700</xdr:colOff>
      <xdr:row>36</xdr:row>
      <xdr:rowOff>161925</xdr:rowOff>
    </xdr:from>
    <xdr:to>
      <xdr:col>5</xdr:col>
      <xdr:colOff>266700</xdr:colOff>
      <xdr:row>37</xdr:row>
      <xdr:rowOff>133350</xdr:rowOff>
    </xdr:to>
    <xdr:cxnSp macro="">
      <xdr:nvCxnSpPr>
        <xdr:cNvPr id="405" name="Straight Arrow Connector 404"/>
        <xdr:cNvCxnSpPr/>
      </xdr:nvCxnSpPr>
      <xdr:spPr>
        <a:xfrm>
          <a:off x="3409950" y="7353300"/>
          <a:ext cx="0" cy="2095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37</xdr:row>
      <xdr:rowOff>152400</xdr:rowOff>
    </xdr:from>
    <xdr:to>
      <xdr:col>8</xdr:col>
      <xdr:colOff>323850</xdr:colOff>
      <xdr:row>37</xdr:row>
      <xdr:rowOff>152400</xdr:rowOff>
    </xdr:to>
    <xdr:cxnSp macro="">
      <xdr:nvCxnSpPr>
        <xdr:cNvPr id="406" name="Straight Arrow Connector 405"/>
        <xdr:cNvCxnSpPr/>
      </xdr:nvCxnSpPr>
      <xdr:spPr>
        <a:xfrm>
          <a:off x="3752850" y="7581900"/>
          <a:ext cx="154305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66675</xdr:colOff>
      <xdr:row>33</xdr:row>
      <xdr:rowOff>28575</xdr:rowOff>
    </xdr:from>
    <xdr:to>
      <xdr:col>9</xdr:col>
      <xdr:colOff>66675</xdr:colOff>
      <xdr:row>33</xdr:row>
      <xdr:rowOff>190500</xdr:rowOff>
    </xdr:to>
    <xdr:cxnSp macro="">
      <xdr:nvCxnSpPr>
        <xdr:cNvPr id="407" name="Straight Arrow Connector 406"/>
        <xdr:cNvCxnSpPr/>
      </xdr:nvCxnSpPr>
      <xdr:spPr>
        <a:xfrm>
          <a:off x="5648325" y="6505575"/>
          <a:ext cx="0" cy="161925"/>
        </a:xfrm>
        <a:prstGeom prst="straightConnector1">
          <a:avLst/>
        </a:prstGeom>
        <a:ln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6</xdr:col>
      <xdr:colOff>9525</xdr:colOff>
      <xdr:row>37</xdr:row>
      <xdr:rowOff>180975</xdr:rowOff>
    </xdr:from>
    <xdr:to>
      <xdr:col>8</xdr:col>
      <xdr:colOff>295275</xdr:colOff>
      <xdr:row>38</xdr:row>
      <xdr:rowOff>114300</xdr:rowOff>
    </xdr:to>
    <xdr:cxnSp macro="">
      <xdr:nvCxnSpPr>
        <xdr:cNvPr id="408" name="Straight Arrow Connector 407"/>
        <xdr:cNvCxnSpPr/>
      </xdr:nvCxnSpPr>
      <xdr:spPr>
        <a:xfrm flipH="1">
          <a:off x="3762375" y="7610475"/>
          <a:ext cx="1504950" cy="1714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66675</xdr:colOff>
      <xdr:row>37</xdr:row>
      <xdr:rowOff>161925</xdr:rowOff>
    </xdr:from>
    <xdr:to>
      <xdr:col>9</xdr:col>
      <xdr:colOff>66675</xdr:colOff>
      <xdr:row>38</xdr:row>
      <xdr:rowOff>85725</xdr:rowOff>
    </xdr:to>
    <xdr:cxnSp macro="">
      <xdr:nvCxnSpPr>
        <xdr:cNvPr id="409" name="Straight Arrow Connector 408"/>
        <xdr:cNvCxnSpPr/>
      </xdr:nvCxnSpPr>
      <xdr:spPr>
        <a:xfrm>
          <a:off x="5648325" y="7591425"/>
          <a:ext cx="0" cy="161925"/>
        </a:xfrm>
        <a:prstGeom prst="straightConnector1">
          <a:avLst/>
        </a:prstGeom>
        <a:ln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419100</xdr:colOff>
          <xdr:row>0</xdr:row>
          <xdr:rowOff>9525</xdr:rowOff>
        </xdr:from>
        <xdr:to>
          <xdr:col>6</xdr:col>
          <xdr:colOff>600075</xdr:colOff>
          <xdr:row>0</xdr:row>
          <xdr:rowOff>228600</xdr:rowOff>
        </xdr:to>
        <xdr:sp macro="" textlink="">
          <xdr:nvSpPr>
            <xdr:cNvPr id="1041" name="Spinner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419100</xdr:colOff>
          <xdr:row>0</xdr:row>
          <xdr:rowOff>9525</xdr:rowOff>
        </xdr:from>
        <xdr:to>
          <xdr:col>8</xdr:col>
          <xdr:colOff>0</xdr:colOff>
          <xdr:row>1</xdr:row>
          <xdr:rowOff>0</xdr:rowOff>
        </xdr:to>
        <xdr:sp macro="" textlink="">
          <xdr:nvSpPr>
            <xdr:cNvPr id="1042" name="Spinner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409575</xdr:colOff>
          <xdr:row>0</xdr:row>
          <xdr:rowOff>0</xdr:rowOff>
        </xdr:from>
        <xdr:to>
          <xdr:col>8</xdr:col>
          <xdr:colOff>600075</xdr:colOff>
          <xdr:row>0</xdr:row>
          <xdr:rowOff>228600</xdr:rowOff>
        </xdr:to>
        <xdr:sp macro="" textlink="">
          <xdr:nvSpPr>
            <xdr:cNvPr id="1043" name="Spinner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419100</xdr:colOff>
          <xdr:row>0</xdr:row>
          <xdr:rowOff>9525</xdr:rowOff>
        </xdr:from>
        <xdr:to>
          <xdr:col>10</xdr:col>
          <xdr:colOff>9525</xdr:colOff>
          <xdr:row>1</xdr:row>
          <xdr:rowOff>0</xdr:rowOff>
        </xdr:to>
        <xdr:sp macro="" textlink="">
          <xdr:nvSpPr>
            <xdr:cNvPr id="1044" name="Spinner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428625</xdr:colOff>
          <xdr:row>0</xdr:row>
          <xdr:rowOff>9525</xdr:rowOff>
        </xdr:from>
        <xdr:to>
          <xdr:col>6</xdr:col>
          <xdr:colOff>0</xdr:colOff>
          <xdr:row>1</xdr:row>
          <xdr:rowOff>0</xdr:rowOff>
        </xdr:to>
        <xdr:sp macro="" textlink="">
          <xdr:nvSpPr>
            <xdr:cNvPr id="1045" name="Spinner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19050</xdr:rowOff>
    </xdr:from>
    <xdr:to>
      <xdr:col>3</xdr:col>
      <xdr:colOff>238125</xdr:colOff>
      <xdr:row>11</xdr:row>
      <xdr:rowOff>18971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19050"/>
          <a:ext cx="1933575" cy="21906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28</xdr:col>
      <xdr:colOff>0</xdr:colOff>
      <xdr:row>0</xdr:row>
      <xdr:rowOff>0</xdr:rowOff>
    </xdr:from>
    <xdr:to>
      <xdr:col>35</xdr:col>
      <xdr:colOff>104775</xdr:colOff>
      <xdr:row>47</xdr:row>
      <xdr:rowOff>9525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21225" y="0"/>
          <a:ext cx="4371975" cy="9058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419100</xdr:colOff>
          <xdr:row>0</xdr:row>
          <xdr:rowOff>9525</xdr:rowOff>
        </xdr:from>
        <xdr:to>
          <xdr:col>6</xdr:col>
          <xdr:colOff>600075</xdr:colOff>
          <xdr:row>1</xdr:row>
          <xdr:rowOff>66675</xdr:rowOff>
        </xdr:to>
        <xdr:sp macro="" textlink="">
          <xdr:nvSpPr>
            <xdr:cNvPr id="2055" name="Spinner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762000</xdr:colOff>
          <xdr:row>0</xdr:row>
          <xdr:rowOff>9525</xdr:rowOff>
        </xdr:from>
        <xdr:to>
          <xdr:col>8</xdr:col>
          <xdr:colOff>0</xdr:colOff>
          <xdr:row>1</xdr:row>
          <xdr:rowOff>0</xdr:rowOff>
        </xdr:to>
        <xdr:sp macro="" textlink="">
          <xdr:nvSpPr>
            <xdr:cNvPr id="2056" name="Spinner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409575</xdr:colOff>
          <xdr:row>0</xdr:row>
          <xdr:rowOff>0</xdr:rowOff>
        </xdr:from>
        <xdr:to>
          <xdr:col>8</xdr:col>
          <xdr:colOff>590550</xdr:colOff>
          <xdr:row>1</xdr:row>
          <xdr:rowOff>95250</xdr:rowOff>
        </xdr:to>
        <xdr:sp macro="" textlink="">
          <xdr:nvSpPr>
            <xdr:cNvPr id="2057" name="Spinner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419100</xdr:colOff>
          <xdr:row>0</xdr:row>
          <xdr:rowOff>9525</xdr:rowOff>
        </xdr:from>
        <xdr:to>
          <xdr:col>10</xdr:col>
          <xdr:colOff>9525</xdr:colOff>
          <xdr:row>1</xdr:row>
          <xdr:rowOff>0</xdr:rowOff>
        </xdr:to>
        <xdr:sp macro="" textlink="">
          <xdr:nvSpPr>
            <xdr:cNvPr id="2058" name="Spinner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>
    <xdr:from>
      <xdr:col>5</xdr:col>
      <xdr:colOff>180974</xdr:colOff>
      <xdr:row>6</xdr:row>
      <xdr:rowOff>180975</xdr:rowOff>
    </xdr:from>
    <xdr:to>
      <xdr:col>9</xdr:col>
      <xdr:colOff>297279</xdr:colOff>
      <xdr:row>8</xdr:row>
      <xdr:rowOff>66675</xdr:rowOff>
    </xdr:to>
    <xdr:pic>
      <xdr:nvPicPr>
        <xdr:cNvPr id="11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28974" y="1419225"/>
          <a:ext cx="290713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276225</xdr:colOff>
      <xdr:row>14</xdr:row>
      <xdr:rowOff>104775</xdr:rowOff>
    </xdr:from>
    <xdr:to>
      <xdr:col>5</xdr:col>
      <xdr:colOff>276225</xdr:colOff>
      <xdr:row>15</xdr:row>
      <xdr:rowOff>142875</xdr:rowOff>
    </xdr:to>
    <xdr:cxnSp macro="">
      <xdr:nvCxnSpPr>
        <xdr:cNvPr id="12" name="Straight Arrow Connector 11"/>
        <xdr:cNvCxnSpPr/>
      </xdr:nvCxnSpPr>
      <xdr:spPr>
        <a:xfrm>
          <a:off x="3419475" y="2486025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5"/>
        </a:lnRef>
        <a:fillRef idx="0">
          <a:schemeClr val="accent5"/>
        </a:fillRef>
        <a:effectRef idx="0">
          <a:schemeClr val="accent5"/>
        </a:effectRef>
        <a:fontRef idx="minor">
          <a:schemeClr val="tx1"/>
        </a:fontRef>
      </xdr:style>
    </xdr:cxnSp>
    <xdr:clientData/>
  </xdr:twoCellAnchor>
  <xdr:twoCellAnchor>
    <xdr:from>
      <xdr:col>6</xdr:col>
      <xdr:colOff>19050</xdr:colOff>
      <xdr:row>15</xdr:row>
      <xdr:rowOff>104775</xdr:rowOff>
    </xdr:from>
    <xdr:to>
      <xdr:col>8</xdr:col>
      <xdr:colOff>390525</xdr:colOff>
      <xdr:row>15</xdr:row>
      <xdr:rowOff>114300</xdr:rowOff>
    </xdr:to>
    <xdr:cxnSp macro="">
      <xdr:nvCxnSpPr>
        <xdr:cNvPr id="13" name="Straight Arrow Connector 12"/>
        <xdr:cNvCxnSpPr/>
      </xdr:nvCxnSpPr>
      <xdr:spPr>
        <a:xfrm flipV="1">
          <a:off x="3771900" y="2676525"/>
          <a:ext cx="1590675" cy="952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15</xdr:row>
      <xdr:rowOff>123825</xdr:rowOff>
    </xdr:from>
    <xdr:to>
      <xdr:col>8</xdr:col>
      <xdr:colOff>371475</xdr:colOff>
      <xdr:row>16</xdr:row>
      <xdr:rowOff>104775</xdr:rowOff>
    </xdr:to>
    <xdr:cxnSp macro="">
      <xdr:nvCxnSpPr>
        <xdr:cNvPr id="14" name="Straight Arrow Connector 13"/>
        <xdr:cNvCxnSpPr/>
      </xdr:nvCxnSpPr>
      <xdr:spPr>
        <a:xfrm flipH="1">
          <a:off x="3752850" y="2695575"/>
          <a:ext cx="1590675" cy="1714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66675</xdr:colOff>
      <xdr:row>15</xdr:row>
      <xdr:rowOff>123825</xdr:rowOff>
    </xdr:from>
    <xdr:to>
      <xdr:col>9</xdr:col>
      <xdr:colOff>66675</xdr:colOff>
      <xdr:row>16</xdr:row>
      <xdr:rowOff>95250</xdr:rowOff>
    </xdr:to>
    <xdr:cxnSp macro="">
      <xdr:nvCxnSpPr>
        <xdr:cNvPr id="15" name="Straight Arrow Connector 14"/>
        <xdr:cNvCxnSpPr/>
      </xdr:nvCxnSpPr>
      <xdr:spPr>
        <a:xfrm>
          <a:off x="5648325" y="2695575"/>
          <a:ext cx="0" cy="161925"/>
        </a:xfrm>
        <a:prstGeom prst="straightConnector1">
          <a:avLst/>
        </a:prstGeom>
        <a:ln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5</xdr:col>
      <xdr:colOff>266700</xdr:colOff>
      <xdr:row>16</xdr:row>
      <xdr:rowOff>85725</xdr:rowOff>
    </xdr:from>
    <xdr:to>
      <xdr:col>5</xdr:col>
      <xdr:colOff>266700</xdr:colOff>
      <xdr:row>17</xdr:row>
      <xdr:rowOff>104775</xdr:rowOff>
    </xdr:to>
    <xdr:cxnSp macro="">
      <xdr:nvCxnSpPr>
        <xdr:cNvPr id="16" name="Straight Arrow Connector 15"/>
        <xdr:cNvCxnSpPr/>
      </xdr:nvCxnSpPr>
      <xdr:spPr>
        <a:xfrm>
          <a:off x="3409950" y="2847975"/>
          <a:ext cx="0" cy="2095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17</xdr:row>
      <xdr:rowOff>95250</xdr:rowOff>
    </xdr:from>
    <xdr:to>
      <xdr:col>8</xdr:col>
      <xdr:colOff>323850</xdr:colOff>
      <xdr:row>17</xdr:row>
      <xdr:rowOff>95250</xdr:rowOff>
    </xdr:to>
    <xdr:cxnSp macro="">
      <xdr:nvCxnSpPr>
        <xdr:cNvPr id="17" name="Straight Arrow Connector 16"/>
        <xdr:cNvCxnSpPr/>
      </xdr:nvCxnSpPr>
      <xdr:spPr>
        <a:xfrm>
          <a:off x="3752850" y="3048000"/>
          <a:ext cx="154305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9525</xdr:colOff>
      <xdr:row>17</xdr:row>
      <xdr:rowOff>123825</xdr:rowOff>
    </xdr:from>
    <xdr:to>
      <xdr:col>8</xdr:col>
      <xdr:colOff>295275</xdr:colOff>
      <xdr:row>18</xdr:row>
      <xdr:rowOff>104775</xdr:rowOff>
    </xdr:to>
    <xdr:cxnSp macro="">
      <xdr:nvCxnSpPr>
        <xdr:cNvPr id="18" name="Straight Arrow Connector 17"/>
        <xdr:cNvCxnSpPr/>
      </xdr:nvCxnSpPr>
      <xdr:spPr>
        <a:xfrm flipH="1">
          <a:off x="3762375" y="3076575"/>
          <a:ext cx="1504950" cy="1714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266700</xdr:colOff>
      <xdr:row>18</xdr:row>
      <xdr:rowOff>85725</xdr:rowOff>
    </xdr:from>
    <xdr:to>
      <xdr:col>5</xdr:col>
      <xdr:colOff>266700</xdr:colOff>
      <xdr:row>19</xdr:row>
      <xdr:rowOff>104775</xdr:rowOff>
    </xdr:to>
    <xdr:cxnSp macro="">
      <xdr:nvCxnSpPr>
        <xdr:cNvPr id="19" name="Straight Arrow Connector 18"/>
        <xdr:cNvCxnSpPr/>
      </xdr:nvCxnSpPr>
      <xdr:spPr>
        <a:xfrm>
          <a:off x="3409950" y="3228975"/>
          <a:ext cx="0" cy="2095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66675</xdr:colOff>
      <xdr:row>17</xdr:row>
      <xdr:rowOff>142875</xdr:rowOff>
    </xdr:from>
    <xdr:to>
      <xdr:col>9</xdr:col>
      <xdr:colOff>66675</xdr:colOff>
      <xdr:row>18</xdr:row>
      <xdr:rowOff>114300</xdr:rowOff>
    </xdr:to>
    <xdr:cxnSp macro="">
      <xdr:nvCxnSpPr>
        <xdr:cNvPr id="20" name="Straight Arrow Connector 19"/>
        <xdr:cNvCxnSpPr/>
      </xdr:nvCxnSpPr>
      <xdr:spPr>
        <a:xfrm>
          <a:off x="5648325" y="3095625"/>
          <a:ext cx="0" cy="161925"/>
        </a:xfrm>
        <a:prstGeom prst="straightConnector1">
          <a:avLst/>
        </a:prstGeom>
        <a:ln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19</xdr:row>
      <xdr:rowOff>104775</xdr:rowOff>
    </xdr:from>
    <xdr:to>
      <xdr:col>8</xdr:col>
      <xdr:colOff>323850</xdr:colOff>
      <xdr:row>19</xdr:row>
      <xdr:rowOff>104775</xdr:rowOff>
    </xdr:to>
    <xdr:cxnSp macro="">
      <xdr:nvCxnSpPr>
        <xdr:cNvPr id="21" name="Straight Arrow Connector 20"/>
        <xdr:cNvCxnSpPr/>
      </xdr:nvCxnSpPr>
      <xdr:spPr>
        <a:xfrm>
          <a:off x="3752850" y="3438525"/>
          <a:ext cx="154305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66675</xdr:colOff>
      <xdr:row>19</xdr:row>
      <xdr:rowOff>142875</xdr:rowOff>
    </xdr:from>
    <xdr:to>
      <xdr:col>9</xdr:col>
      <xdr:colOff>66675</xdr:colOff>
      <xdr:row>20</xdr:row>
      <xdr:rowOff>114300</xdr:rowOff>
    </xdr:to>
    <xdr:cxnSp macro="">
      <xdr:nvCxnSpPr>
        <xdr:cNvPr id="22" name="Straight Arrow Connector 21"/>
        <xdr:cNvCxnSpPr/>
      </xdr:nvCxnSpPr>
      <xdr:spPr>
        <a:xfrm>
          <a:off x="5648325" y="3476625"/>
          <a:ext cx="0" cy="161925"/>
        </a:xfrm>
        <a:prstGeom prst="straightConnector1">
          <a:avLst/>
        </a:prstGeom>
        <a:ln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6</xdr:col>
      <xdr:colOff>9525</xdr:colOff>
      <xdr:row>19</xdr:row>
      <xdr:rowOff>123825</xdr:rowOff>
    </xdr:from>
    <xdr:to>
      <xdr:col>8</xdr:col>
      <xdr:colOff>295275</xdr:colOff>
      <xdr:row>20</xdr:row>
      <xdr:rowOff>104775</xdr:rowOff>
    </xdr:to>
    <xdr:cxnSp macro="">
      <xdr:nvCxnSpPr>
        <xdr:cNvPr id="23" name="Straight Arrow Connector 22"/>
        <xdr:cNvCxnSpPr/>
      </xdr:nvCxnSpPr>
      <xdr:spPr>
        <a:xfrm flipH="1">
          <a:off x="3762375" y="3457575"/>
          <a:ext cx="1504950" cy="1714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266700</xdr:colOff>
      <xdr:row>20</xdr:row>
      <xdr:rowOff>66675</xdr:rowOff>
    </xdr:from>
    <xdr:to>
      <xdr:col>5</xdr:col>
      <xdr:colOff>266700</xdr:colOff>
      <xdr:row>21</xdr:row>
      <xdr:rowOff>85725</xdr:rowOff>
    </xdr:to>
    <xdr:cxnSp macro="">
      <xdr:nvCxnSpPr>
        <xdr:cNvPr id="24" name="Straight Arrow Connector 23"/>
        <xdr:cNvCxnSpPr/>
      </xdr:nvCxnSpPr>
      <xdr:spPr>
        <a:xfrm>
          <a:off x="3409950" y="3590925"/>
          <a:ext cx="0" cy="2095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21</xdr:row>
      <xdr:rowOff>104775</xdr:rowOff>
    </xdr:from>
    <xdr:to>
      <xdr:col>8</xdr:col>
      <xdr:colOff>323850</xdr:colOff>
      <xdr:row>21</xdr:row>
      <xdr:rowOff>104775</xdr:rowOff>
    </xdr:to>
    <xdr:cxnSp macro="">
      <xdr:nvCxnSpPr>
        <xdr:cNvPr id="25" name="Straight Arrow Connector 24"/>
        <xdr:cNvCxnSpPr/>
      </xdr:nvCxnSpPr>
      <xdr:spPr>
        <a:xfrm>
          <a:off x="3752850" y="3819525"/>
          <a:ext cx="154305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21</xdr:row>
      <xdr:rowOff>104775</xdr:rowOff>
    </xdr:from>
    <xdr:to>
      <xdr:col>8</xdr:col>
      <xdr:colOff>371475</xdr:colOff>
      <xdr:row>22</xdr:row>
      <xdr:rowOff>85725</xdr:rowOff>
    </xdr:to>
    <xdr:cxnSp macro="">
      <xdr:nvCxnSpPr>
        <xdr:cNvPr id="26" name="Straight Arrow Connector 25"/>
        <xdr:cNvCxnSpPr/>
      </xdr:nvCxnSpPr>
      <xdr:spPr>
        <a:xfrm flipH="1">
          <a:off x="3752850" y="3819525"/>
          <a:ext cx="1590675" cy="1714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266700</xdr:colOff>
      <xdr:row>22</xdr:row>
      <xdr:rowOff>66675</xdr:rowOff>
    </xdr:from>
    <xdr:to>
      <xdr:col>5</xdr:col>
      <xdr:colOff>266700</xdr:colOff>
      <xdr:row>23</xdr:row>
      <xdr:rowOff>85725</xdr:rowOff>
    </xdr:to>
    <xdr:cxnSp macro="">
      <xdr:nvCxnSpPr>
        <xdr:cNvPr id="27" name="Straight Arrow Connector 26"/>
        <xdr:cNvCxnSpPr/>
      </xdr:nvCxnSpPr>
      <xdr:spPr>
        <a:xfrm>
          <a:off x="3409950" y="3971925"/>
          <a:ext cx="0" cy="2095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23</xdr:row>
      <xdr:rowOff>76200</xdr:rowOff>
    </xdr:from>
    <xdr:to>
      <xdr:col>8</xdr:col>
      <xdr:colOff>323850</xdr:colOff>
      <xdr:row>23</xdr:row>
      <xdr:rowOff>76200</xdr:rowOff>
    </xdr:to>
    <xdr:cxnSp macro="">
      <xdr:nvCxnSpPr>
        <xdr:cNvPr id="28" name="Straight Arrow Connector 27"/>
        <xdr:cNvCxnSpPr/>
      </xdr:nvCxnSpPr>
      <xdr:spPr>
        <a:xfrm>
          <a:off x="3752850" y="4171950"/>
          <a:ext cx="154305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9525</xdr:colOff>
      <xdr:row>23</xdr:row>
      <xdr:rowOff>104775</xdr:rowOff>
    </xdr:from>
    <xdr:to>
      <xdr:col>8</xdr:col>
      <xdr:colOff>295275</xdr:colOff>
      <xdr:row>24</xdr:row>
      <xdr:rowOff>85725</xdr:rowOff>
    </xdr:to>
    <xdr:cxnSp macro="">
      <xdr:nvCxnSpPr>
        <xdr:cNvPr id="29" name="Straight Arrow Connector 28"/>
        <xdr:cNvCxnSpPr/>
      </xdr:nvCxnSpPr>
      <xdr:spPr>
        <a:xfrm flipH="1">
          <a:off x="3762375" y="4200525"/>
          <a:ext cx="1504950" cy="1714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266700</xdr:colOff>
      <xdr:row>24</xdr:row>
      <xdr:rowOff>66675</xdr:rowOff>
    </xdr:from>
    <xdr:to>
      <xdr:col>5</xdr:col>
      <xdr:colOff>266700</xdr:colOff>
      <xdr:row>25</xdr:row>
      <xdr:rowOff>85725</xdr:rowOff>
    </xdr:to>
    <xdr:cxnSp macro="">
      <xdr:nvCxnSpPr>
        <xdr:cNvPr id="30" name="Straight Arrow Connector 29"/>
        <xdr:cNvCxnSpPr/>
      </xdr:nvCxnSpPr>
      <xdr:spPr>
        <a:xfrm>
          <a:off x="3409950" y="4352925"/>
          <a:ext cx="0" cy="2095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66675</xdr:colOff>
      <xdr:row>23</xdr:row>
      <xdr:rowOff>123825</xdr:rowOff>
    </xdr:from>
    <xdr:to>
      <xdr:col>9</xdr:col>
      <xdr:colOff>66675</xdr:colOff>
      <xdr:row>24</xdr:row>
      <xdr:rowOff>95250</xdr:rowOff>
    </xdr:to>
    <xdr:cxnSp macro="">
      <xdr:nvCxnSpPr>
        <xdr:cNvPr id="31" name="Straight Arrow Connector 30"/>
        <xdr:cNvCxnSpPr/>
      </xdr:nvCxnSpPr>
      <xdr:spPr>
        <a:xfrm>
          <a:off x="5648325" y="4219575"/>
          <a:ext cx="0" cy="161925"/>
        </a:xfrm>
        <a:prstGeom prst="straightConnector1">
          <a:avLst/>
        </a:prstGeom>
        <a:ln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25</xdr:row>
      <xdr:rowOff>85725</xdr:rowOff>
    </xdr:from>
    <xdr:to>
      <xdr:col>8</xdr:col>
      <xdr:colOff>323850</xdr:colOff>
      <xdr:row>25</xdr:row>
      <xdr:rowOff>85725</xdr:rowOff>
    </xdr:to>
    <xdr:cxnSp macro="">
      <xdr:nvCxnSpPr>
        <xdr:cNvPr id="32" name="Straight Arrow Connector 31"/>
        <xdr:cNvCxnSpPr/>
      </xdr:nvCxnSpPr>
      <xdr:spPr>
        <a:xfrm>
          <a:off x="3752850" y="4562475"/>
          <a:ext cx="154305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66675</xdr:colOff>
      <xdr:row>25</xdr:row>
      <xdr:rowOff>123825</xdr:rowOff>
    </xdr:from>
    <xdr:to>
      <xdr:col>9</xdr:col>
      <xdr:colOff>66675</xdr:colOff>
      <xdr:row>26</xdr:row>
      <xdr:rowOff>95250</xdr:rowOff>
    </xdr:to>
    <xdr:cxnSp macro="">
      <xdr:nvCxnSpPr>
        <xdr:cNvPr id="33" name="Straight Arrow Connector 32"/>
        <xdr:cNvCxnSpPr/>
      </xdr:nvCxnSpPr>
      <xdr:spPr>
        <a:xfrm>
          <a:off x="5648325" y="4600575"/>
          <a:ext cx="0" cy="161925"/>
        </a:xfrm>
        <a:prstGeom prst="straightConnector1">
          <a:avLst/>
        </a:prstGeom>
        <a:ln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6</xdr:col>
      <xdr:colOff>9525</xdr:colOff>
      <xdr:row>25</xdr:row>
      <xdr:rowOff>104775</xdr:rowOff>
    </xdr:from>
    <xdr:to>
      <xdr:col>8</xdr:col>
      <xdr:colOff>295275</xdr:colOff>
      <xdr:row>26</xdr:row>
      <xdr:rowOff>85725</xdr:rowOff>
    </xdr:to>
    <xdr:cxnSp macro="">
      <xdr:nvCxnSpPr>
        <xdr:cNvPr id="34" name="Straight Arrow Connector 33"/>
        <xdr:cNvCxnSpPr/>
      </xdr:nvCxnSpPr>
      <xdr:spPr>
        <a:xfrm flipH="1">
          <a:off x="3762375" y="4581525"/>
          <a:ext cx="1504950" cy="1714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266700</xdr:colOff>
      <xdr:row>26</xdr:row>
      <xdr:rowOff>47625</xdr:rowOff>
    </xdr:from>
    <xdr:to>
      <xdr:col>5</xdr:col>
      <xdr:colOff>266700</xdr:colOff>
      <xdr:row>27</xdr:row>
      <xdr:rowOff>66675</xdr:rowOff>
    </xdr:to>
    <xdr:cxnSp macro="">
      <xdr:nvCxnSpPr>
        <xdr:cNvPr id="35" name="Straight Arrow Connector 34"/>
        <xdr:cNvCxnSpPr/>
      </xdr:nvCxnSpPr>
      <xdr:spPr>
        <a:xfrm>
          <a:off x="3409950" y="4714875"/>
          <a:ext cx="0" cy="2095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27</xdr:row>
      <xdr:rowOff>85725</xdr:rowOff>
    </xdr:from>
    <xdr:to>
      <xdr:col>8</xdr:col>
      <xdr:colOff>323850</xdr:colOff>
      <xdr:row>27</xdr:row>
      <xdr:rowOff>85725</xdr:rowOff>
    </xdr:to>
    <xdr:cxnSp macro="">
      <xdr:nvCxnSpPr>
        <xdr:cNvPr id="36" name="Straight Arrow Connector 35"/>
        <xdr:cNvCxnSpPr/>
      </xdr:nvCxnSpPr>
      <xdr:spPr>
        <a:xfrm>
          <a:off x="3752850" y="4943475"/>
          <a:ext cx="154305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66675</xdr:colOff>
      <xdr:row>21</xdr:row>
      <xdr:rowOff>152400</xdr:rowOff>
    </xdr:from>
    <xdr:to>
      <xdr:col>9</xdr:col>
      <xdr:colOff>66675</xdr:colOff>
      <xdr:row>22</xdr:row>
      <xdr:rowOff>123825</xdr:rowOff>
    </xdr:to>
    <xdr:cxnSp macro="">
      <xdr:nvCxnSpPr>
        <xdr:cNvPr id="37" name="Straight Arrow Connector 36"/>
        <xdr:cNvCxnSpPr/>
      </xdr:nvCxnSpPr>
      <xdr:spPr>
        <a:xfrm>
          <a:off x="5648325" y="3867150"/>
          <a:ext cx="0" cy="161925"/>
        </a:xfrm>
        <a:prstGeom prst="straightConnector1">
          <a:avLst/>
        </a:prstGeom>
        <a:ln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6</xdr:col>
      <xdr:colOff>9525</xdr:colOff>
      <xdr:row>27</xdr:row>
      <xdr:rowOff>114300</xdr:rowOff>
    </xdr:from>
    <xdr:to>
      <xdr:col>8</xdr:col>
      <xdr:colOff>295275</xdr:colOff>
      <xdr:row>28</xdr:row>
      <xdr:rowOff>95250</xdr:rowOff>
    </xdr:to>
    <xdr:cxnSp macro="">
      <xdr:nvCxnSpPr>
        <xdr:cNvPr id="38" name="Straight Arrow Connector 37"/>
        <xdr:cNvCxnSpPr/>
      </xdr:nvCxnSpPr>
      <xdr:spPr>
        <a:xfrm flipH="1">
          <a:off x="3762375" y="4972050"/>
          <a:ext cx="1504950" cy="1714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66675</xdr:colOff>
      <xdr:row>27</xdr:row>
      <xdr:rowOff>95250</xdr:rowOff>
    </xdr:from>
    <xdr:to>
      <xdr:col>9</xdr:col>
      <xdr:colOff>66675</xdr:colOff>
      <xdr:row>28</xdr:row>
      <xdr:rowOff>66675</xdr:rowOff>
    </xdr:to>
    <xdr:cxnSp macro="">
      <xdr:nvCxnSpPr>
        <xdr:cNvPr id="39" name="Straight Arrow Connector 38"/>
        <xdr:cNvCxnSpPr/>
      </xdr:nvCxnSpPr>
      <xdr:spPr>
        <a:xfrm>
          <a:off x="5648325" y="4953000"/>
          <a:ext cx="0" cy="161925"/>
        </a:xfrm>
        <a:prstGeom prst="straightConnector1">
          <a:avLst/>
        </a:prstGeom>
        <a:ln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5</xdr:col>
      <xdr:colOff>276225</xdr:colOff>
      <xdr:row>28</xdr:row>
      <xdr:rowOff>76200</xdr:rowOff>
    </xdr:from>
    <xdr:to>
      <xdr:col>5</xdr:col>
      <xdr:colOff>276225</xdr:colOff>
      <xdr:row>29</xdr:row>
      <xdr:rowOff>114300</xdr:rowOff>
    </xdr:to>
    <xdr:cxnSp macro="">
      <xdr:nvCxnSpPr>
        <xdr:cNvPr id="40" name="Straight Arrow Connector 39"/>
        <xdr:cNvCxnSpPr/>
      </xdr:nvCxnSpPr>
      <xdr:spPr>
        <a:xfrm>
          <a:off x="3419475" y="5124450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5"/>
        </a:lnRef>
        <a:fillRef idx="0">
          <a:schemeClr val="accent5"/>
        </a:fillRef>
        <a:effectRef idx="0">
          <a:schemeClr val="accent5"/>
        </a:effectRef>
        <a:fontRef idx="minor">
          <a:schemeClr val="tx1"/>
        </a:fontRef>
      </xdr:style>
    </xdr:cxnSp>
    <xdr:clientData/>
  </xdr:twoCellAnchor>
  <xdr:twoCellAnchor>
    <xdr:from>
      <xdr:col>6</xdr:col>
      <xdr:colOff>19050</xdr:colOff>
      <xdr:row>29</xdr:row>
      <xdr:rowOff>76200</xdr:rowOff>
    </xdr:from>
    <xdr:to>
      <xdr:col>8</xdr:col>
      <xdr:colOff>390525</xdr:colOff>
      <xdr:row>29</xdr:row>
      <xdr:rowOff>85725</xdr:rowOff>
    </xdr:to>
    <xdr:cxnSp macro="">
      <xdr:nvCxnSpPr>
        <xdr:cNvPr id="41" name="Straight Arrow Connector 40"/>
        <xdr:cNvCxnSpPr/>
      </xdr:nvCxnSpPr>
      <xdr:spPr>
        <a:xfrm flipV="1">
          <a:off x="3771900" y="5314950"/>
          <a:ext cx="1590675" cy="952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29</xdr:row>
      <xdr:rowOff>95250</xdr:rowOff>
    </xdr:from>
    <xdr:to>
      <xdr:col>8</xdr:col>
      <xdr:colOff>371475</xdr:colOff>
      <xdr:row>30</xdr:row>
      <xdr:rowOff>76200</xdr:rowOff>
    </xdr:to>
    <xdr:cxnSp macro="">
      <xdr:nvCxnSpPr>
        <xdr:cNvPr id="42" name="Straight Arrow Connector 41"/>
        <xdr:cNvCxnSpPr/>
      </xdr:nvCxnSpPr>
      <xdr:spPr>
        <a:xfrm flipH="1">
          <a:off x="3752850" y="5334000"/>
          <a:ext cx="1590675" cy="1714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66675</xdr:colOff>
      <xdr:row>29</xdr:row>
      <xdr:rowOff>95250</xdr:rowOff>
    </xdr:from>
    <xdr:to>
      <xdr:col>9</xdr:col>
      <xdr:colOff>66675</xdr:colOff>
      <xdr:row>30</xdr:row>
      <xdr:rowOff>66675</xdr:rowOff>
    </xdr:to>
    <xdr:cxnSp macro="">
      <xdr:nvCxnSpPr>
        <xdr:cNvPr id="43" name="Straight Arrow Connector 42"/>
        <xdr:cNvCxnSpPr/>
      </xdr:nvCxnSpPr>
      <xdr:spPr>
        <a:xfrm>
          <a:off x="5648325" y="5334000"/>
          <a:ext cx="0" cy="161925"/>
        </a:xfrm>
        <a:prstGeom prst="straightConnector1">
          <a:avLst/>
        </a:prstGeom>
        <a:ln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5</xdr:col>
      <xdr:colOff>266700</xdr:colOff>
      <xdr:row>30</xdr:row>
      <xdr:rowOff>57150</xdr:rowOff>
    </xdr:from>
    <xdr:to>
      <xdr:col>5</xdr:col>
      <xdr:colOff>266700</xdr:colOff>
      <xdr:row>31</xdr:row>
      <xdr:rowOff>76200</xdr:rowOff>
    </xdr:to>
    <xdr:cxnSp macro="">
      <xdr:nvCxnSpPr>
        <xdr:cNvPr id="44" name="Straight Arrow Connector 43"/>
        <xdr:cNvCxnSpPr/>
      </xdr:nvCxnSpPr>
      <xdr:spPr>
        <a:xfrm>
          <a:off x="3409950" y="5486400"/>
          <a:ext cx="0" cy="2095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31</xdr:row>
      <xdr:rowOff>66675</xdr:rowOff>
    </xdr:from>
    <xdr:to>
      <xdr:col>8</xdr:col>
      <xdr:colOff>323850</xdr:colOff>
      <xdr:row>31</xdr:row>
      <xdr:rowOff>66675</xdr:rowOff>
    </xdr:to>
    <xdr:cxnSp macro="">
      <xdr:nvCxnSpPr>
        <xdr:cNvPr id="45" name="Straight Arrow Connector 44"/>
        <xdr:cNvCxnSpPr/>
      </xdr:nvCxnSpPr>
      <xdr:spPr>
        <a:xfrm>
          <a:off x="3752850" y="5686425"/>
          <a:ext cx="154305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9525</xdr:colOff>
      <xdr:row>31</xdr:row>
      <xdr:rowOff>95250</xdr:rowOff>
    </xdr:from>
    <xdr:to>
      <xdr:col>8</xdr:col>
      <xdr:colOff>295275</xdr:colOff>
      <xdr:row>32</xdr:row>
      <xdr:rowOff>76200</xdr:rowOff>
    </xdr:to>
    <xdr:cxnSp macro="">
      <xdr:nvCxnSpPr>
        <xdr:cNvPr id="46" name="Straight Arrow Connector 45"/>
        <xdr:cNvCxnSpPr/>
      </xdr:nvCxnSpPr>
      <xdr:spPr>
        <a:xfrm flipH="1">
          <a:off x="3762375" y="5715000"/>
          <a:ext cx="1504950" cy="1714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266700</xdr:colOff>
      <xdr:row>32</xdr:row>
      <xdr:rowOff>57150</xdr:rowOff>
    </xdr:from>
    <xdr:to>
      <xdr:col>5</xdr:col>
      <xdr:colOff>266700</xdr:colOff>
      <xdr:row>33</xdr:row>
      <xdr:rowOff>76200</xdr:rowOff>
    </xdr:to>
    <xdr:cxnSp macro="">
      <xdr:nvCxnSpPr>
        <xdr:cNvPr id="47" name="Straight Arrow Connector 46"/>
        <xdr:cNvCxnSpPr/>
      </xdr:nvCxnSpPr>
      <xdr:spPr>
        <a:xfrm>
          <a:off x="3409950" y="5867400"/>
          <a:ext cx="0" cy="2095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66675</xdr:colOff>
      <xdr:row>31</xdr:row>
      <xdr:rowOff>114300</xdr:rowOff>
    </xdr:from>
    <xdr:to>
      <xdr:col>9</xdr:col>
      <xdr:colOff>66675</xdr:colOff>
      <xdr:row>32</xdr:row>
      <xdr:rowOff>85725</xdr:rowOff>
    </xdr:to>
    <xdr:cxnSp macro="">
      <xdr:nvCxnSpPr>
        <xdr:cNvPr id="48" name="Straight Arrow Connector 47"/>
        <xdr:cNvCxnSpPr/>
      </xdr:nvCxnSpPr>
      <xdr:spPr>
        <a:xfrm>
          <a:off x="5648325" y="5734050"/>
          <a:ext cx="0" cy="161925"/>
        </a:xfrm>
        <a:prstGeom prst="straightConnector1">
          <a:avLst/>
        </a:prstGeom>
        <a:ln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33</xdr:row>
      <xdr:rowOff>76200</xdr:rowOff>
    </xdr:from>
    <xdr:to>
      <xdr:col>8</xdr:col>
      <xdr:colOff>323850</xdr:colOff>
      <xdr:row>33</xdr:row>
      <xdr:rowOff>76200</xdr:rowOff>
    </xdr:to>
    <xdr:cxnSp macro="">
      <xdr:nvCxnSpPr>
        <xdr:cNvPr id="49" name="Straight Arrow Connector 48"/>
        <xdr:cNvCxnSpPr/>
      </xdr:nvCxnSpPr>
      <xdr:spPr>
        <a:xfrm>
          <a:off x="3752850" y="6076950"/>
          <a:ext cx="154305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66675</xdr:colOff>
      <xdr:row>33</xdr:row>
      <xdr:rowOff>114300</xdr:rowOff>
    </xdr:from>
    <xdr:to>
      <xdr:col>9</xdr:col>
      <xdr:colOff>66675</xdr:colOff>
      <xdr:row>34</xdr:row>
      <xdr:rowOff>38100</xdr:rowOff>
    </xdr:to>
    <xdr:cxnSp macro="">
      <xdr:nvCxnSpPr>
        <xdr:cNvPr id="50" name="Straight Arrow Connector 49"/>
        <xdr:cNvCxnSpPr/>
      </xdr:nvCxnSpPr>
      <xdr:spPr>
        <a:xfrm>
          <a:off x="5648325" y="6115050"/>
          <a:ext cx="0" cy="161925"/>
        </a:xfrm>
        <a:prstGeom prst="straightConnector1">
          <a:avLst/>
        </a:prstGeom>
        <a:ln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6</xdr:col>
      <xdr:colOff>9525</xdr:colOff>
      <xdr:row>33</xdr:row>
      <xdr:rowOff>95250</xdr:rowOff>
    </xdr:from>
    <xdr:to>
      <xdr:col>8</xdr:col>
      <xdr:colOff>295275</xdr:colOff>
      <xdr:row>34</xdr:row>
      <xdr:rowOff>28575</xdr:rowOff>
    </xdr:to>
    <xdr:cxnSp macro="">
      <xdr:nvCxnSpPr>
        <xdr:cNvPr id="51" name="Straight Arrow Connector 50"/>
        <xdr:cNvCxnSpPr/>
      </xdr:nvCxnSpPr>
      <xdr:spPr>
        <a:xfrm flipH="1">
          <a:off x="3762375" y="6096000"/>
          <a:ext cx="1504950" cy="1714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266700</xdr:colOff>
      <xdr:row>33</xdr:row>
      <xdr:rowOff>228600</xdr:rowOff>
    </xdr:from>
    <xdr:to>
      <xdr:col>5</xdr:col>
      <xdr:colOff>266700</xdr:colOff>
      <xdr:row>34</xdr:row>
      <xdr:rowOff>200025</xdr:rowOff>
    </xdr:to>
    <xdr:cxnSp macro="">
      <xdr:nvCxnSpPr>
        <xdr:cNvPr id="52" name="Straight Arrow Connector 51"/>
        <xdr:cNvCxnSpPr/>
      </xdr:nvCxnSpPr>
      <xdr:spPr>
        <a:xfrm>
          <a:off x="3409950" y="6229350"/>
          <a:ext cx="0" cy="2095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34</xdr:row>
      <xdr:rowOff>219075</xdr:rowOff>
    </xdr:from>
    <xdr:to>
      <xdr:col>8</xdr:col>
      <xdr:colOff>323850</xdr:colOff>
      <xdr:row>34</xdr:row>
      <xdr:rowOff>219075</xdr:rowOff>
    </xdr:to>
    <xdr:cxnSp macro="">
      <xdr:nvCxnSpPr>
        <xdr:cNvPr id="53" name="Straight Arrow Connector 52"/>
        <xdr:cNvCxnSpPr/>
      </xdr:nvCxnSpPr>
      <xdr:spPr>
        <a:xfrm>
          <a:off x="3752850" y="6457950"/>
          <a:ext cx="154305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34</xdr:row>
      <xdr:rowOff>219075</xdr:rowOff>
    </xdr:from>
    <xdr:to>
      <xdr:col>8</xdr:col>
      <xdr:colOff>371475</xdr:colOff>
      <xdr:row>35</xdr:row>
      <xdr:rowOff>152400</xdr:rowOff>
    </xdr:to>
    <xdr:cxnSp macro="">
      <xdr:nvCxnSpPr>
        <xdr:cNvPr id="54" name="Straight Arrow Connector 53"/>
        <xdr:cNvCxnSpPr/>
      </xdr:nvCxnSpPr>
      <xdr:spPr>
        <a:xfrm flipH="1">
          <a:off x="3752850" y="6457950"/>
          <a:ext cx="1590675" cy="1714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266700</xdr:colOff>
      <xdr:row>35</xdr:row>
      <xdr:rowOff>133350</xdr:rowOff>
    </xdr:from>
    <xdr:to>
      <xdr:col>5</xdr:col>
      <xdr:colOff>266700</xdr:colOff>
      <xdr:row>36</xdr:row>
      <xdr:rowOff>104775</xdr:rowOff>
    </xdr:to>
    <xdr:cxnSp macro="">
      <xdr:nvCxnSpPr>
        <xdr:cNvPr id="55" name="Straight Arrow Connector 54"/>
        <xdr:cNvCxnSpPr/>
      </xdr:nvCxnSpPr>
      <xdr:spPr>
        <a:xfrm>
          <a:off x="3409950" y="6610350"/>
          <a:ext cx="0" cy="2095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36</xdr:row>
      <xdr:rowOff>95250</xdr:rowOff>
    </xdr:from>
    <xdr:to>
      <xdr:col>8</xdr:col>
      <xdr:colOff>323850</xdr:colOff>
      <xdr:row>36</xdr:row>
      <xdr:rowOff>95250</xdr:rowOff>
    </xdr:to>
    <xdr:cxnSp macro="">
      <xdr:nvCxnSpPr>
        <xdr:cNvPr id="56" name="Straight Arrow Connector 55"/>
        <xdr:cNvCxnSpPr/>
      </xdr:nvCxnSpPr>
      <xdr:spPr>
        <a:xfrm>
          <a:off x="3752850" y="6810375"/>
          <a:ext cx="154305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9525</xdr:colOff>
      <xdr:row>36</xdr:row>
      <xdr:rowOff>123825</xdr:rowOff>
    </xdr:from>
    <xdr:to>
      <xdr:col>8</xdr:col>
      <xdr:colOff>295275</xdr:colOff>
      <xdr:row>37</xdr:row>
      <xdr:rowOff>57150</xdr:rowOff>
    </xdr:to>
    <xdr:cxnSp macro="">
      <xdr:nvCxnSpPr>
        <xdr:cNvPr id="57" name="Straight Arrow Connector 56"/>
        <xdr:cNvCxnSpPr/>
      </xdr:nvCxnSpPr>
      <xdr:spPr>
        <a:xfrm flipH="1">
          <a:off x="3762375" y="6838950"/>
          <a:ext cx="1504950" cy="1714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266700</xdr:colOff>
      <xdr:row>37</xdr:row>
      <xdr:rowOff>38100</xdr:rowOff>
    </xdr:from>
    <xdr:to>
      <xdr:col>5</xdr:col>
      <xdr:colOff>266700</xdr:colOff>
      <xdr:row>38</xdr:row>
      <xdr:rowOff>9525</xdr:rowOff>
    </xdr:to>
    <xdr:cxnSp macro="">
      <xdr:nvCxnSpPr>
        <xdr:cNvPr id="58" name="Straight Arrow Connector 57"/>
        <xdr:cNvCxnSpPr/>
      </xdr:nvCxnSpPr>
      <xdr:spPr>
        <a:xfrm>
          <a:off x="3409950" y="6991350"/>
          <a:ext cx="0" cy="2095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66675</xdr:colOff>
      <xdr:row>36</xdr:row>
      <xdr:rowOff>142875</xdr:rowOff>
    </xdr:from>
    <xdr:to>
      <xdr:col>9</xdr:col>
      <xdr:colOff>66675</xdr:colOff>
      <xdr:row>37</xdr:row>
      <xdr:rowOff>66675</xdr:rowOff>
    </xdr:to>
    <xdr:cxnSp macro="">
      <xdr:nvCxnSpPr>
        <xdr:cNvPr id="59" name="Straight Arrow Connector 58"/>
        <xdr:cNvCxnSpPr/>
      </xdr:nvCxnSpPr>
      <xdr:spPr>
        <a:xfrm>
          <a:off x="5648325" y="6858000"/>
          <a:ext cx="0" cy="161925"/>
        </a:xfrm>
        <a:prstGeom prst="straightConnector1">
          <a:avLst/>
        </a:prstGeom>
        <a:ln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38</xdr:row>
      <xdr:rowOff>9525</xdr:rowOff>
    </xdr:from>
    <xdr:to>
      <xdr:col>8</xdr:col>
      <xdr:colOff>323850</xdr:colOff>
      <xdr:row>38</xdr:row>
      <xdr:rowOff>9525</xdr:rowOff>
    </xdr:to>
    <xdr:cxnSp macro="">
      <xdr:nvCxnSpPr>
        <xdr:cNvPr id="60" name="Straight Arrow Connector 59"/>
        <xdr:cNvCxnSpPr/>
      </xdr:nvCxnSpPr>
      <xdr:spPr>
        <a:xfrm>
          <a:off x="3752850" y="7200900"/>
          <a:ext cx="154305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66675</xdr:colOff>
      <xdr:row>38</xdr:row>
      <xdr:rowOff>47625</xdr:rowOff>
    </xdr:from>
    <xdr:to>
      <xdr:col>9</xdr:col>
      <xdr:colOff>66675</xdr:colOff>
      <xdr:row>38</xdr:row>
      <xdr:rowOff>209550</xdr:rowOff>
    </xdr:to>
    <xdr:cxnSp macro="">
      <xdr:nvCxnSpPr>
        <xdr:cNvPr id="61" name="Straight Arrow Connector 60"/>
        <xdr:cNvCxnSpPr/>
      </xdr:nvCxnSpPr>
      <xdr:spPr>
        <a:xfrm>
          <a:off x="5648325" y="7239000"/>
          <a:ext cx="0" cy="161925"/>
        </a:xfrm>
        <a:prstGeom prst="straightConnector1">
          <a:avLst/>
        </a:prstGeom>
        <a:ln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6</xdr:col>
      <xdr:colOff>9525</xdr:colOff>
      <xdr:row>38</xdr:row>
      <xdr:rowOff>28575</xdr:rowOff>
    </xdr:from>
    <xdr:to>
      <xdr:col>8</xdr:col>
      <xdr:colOff>295275</xdr:colOff>
      <xdr:row>38</xdr:row>
      <xdr:rowOff>200025</xdr:rowOff>
    </xdr:to>
    <xdr:cxnSp macro="">
      <xdr:nvCxnSpPr>
        <xdr:cNvPr id="62" name="Straight Arrow Connector 61"/>
        <xdr:cNvCxnSpPr/>
      </xdr:nvCxnSpPr>
      <xdr:spPr>
        <a:xfrm flipH="1">
          <a:off x="3762375" y="7219950"/>
          <a:ext cx="1504950" cy="1714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266700</xdr:colOff>
      <xdr:row>38</xdr:row>
      <xdr:rowOff>161925</xdr:rowOff>
    </xdr:from>
    <xdr:to>
      <xdr:col>5</xdr:col>
      <xdr:colOff>266700</xdr:colOff>
      <xdr:row>39</xdr:row>
      <xdr:rowOff>133350</xdr:rowOff>
    </xdr:to>
    <xdr:cxnSp macro="">
      <xdr:nvCxnSpPr>
        <xdr:cNvPr id="63" name="Straight Arrow Connector 62"/>
        <xdr:cNvCxnSpPr/>
      </xdr:nvCxnSpPr>
      <xdr:spPr>
        <a:xfrm>
          <a:off x="3409950" y="7353300"/>
          <a:ext cx="0" cy="2095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39</xdr:row>
      <xdr:rowOff>152400</xdr:rowOff>
    </xdr:from>
    <xdr:to>
      <xdr:col>8</xdr:col>
      <xdr:colOff>323850</xdr:colOff>
      <xdr:row>39</xdr:row>
      <xdr:rowOff>152400</xdr:rowOff>
    </xdr:to>
    <xdr:cxnSp macro="">
      <xdr:nvCxnSpPr>
        <xdr:cNvPr id="64" name="Straight Arrow Connector 63"/>
        <xdr:cNvCxnSpPr/>
      </xdr:nvCxnSpPr>
      <xdr:spPr>
        <a:xfrm>
          <a:off x="3752850" y="7581900"/>
          <a:ext cx="154305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66675</xdr:colOff>
      <xdr:row>35</xdr:row>
      <xdr:rowOff>28575</xdr:rowOff>
    </xdr:from>
    <xdr:to>
      <xdr:col>9</xdr:col>
      <xdr:colOff>66675</xdr:colOff>
      <xdr:row>35</xdr:row>
      <xdr:rowOff>190500</xdr:rowOff>
    </xdr:to>
    <xdr:cxnSp macro="">
      <xdr:nvCxnSpPr>
        <xdr:cNvPr id="65" name="Straight Arrow Connector 64"/>
        <xdr:cNvCxnSpPr/>
      </xdr:nvCxnSpPr>
      <xdr:spPr>
        <a:xfrm>
          <a:off x="5648325" y="6505575"/>
          <a:ext cx="0" cy="161925"/>
        </a:xfrm>
        <a:prstGeom prst="straightConnector1">
          <a:avLst/>
        </a:prstGeom>
        <a:ln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6</xdr:col>
      <xdr:colOff>9525</xdr:colOff>
      <xdr:row>39</xdr:row>
      <xdr:rowOff>180975</xdr:rowOff>
    </xdr:from>
    <xdr:to>
      <xdr:col>8</xdr:col>
      <xdr:colOff>295275</xdr:colOff>
      <xdr:row>40</xdr:row>
      <xdr:rowOff>114300</xdr:rowOff>
    </xdr:to>
    <xdr:cxnSp macro="">
      <xdr:nvCxnSpPr>
        <xdr:cNvPr id="66" name="Straight Arrow Connector 65"/>
        <xdr:cNvCxnSpPr/>
      </xdr:nvCxnSpPr>
      <xdr:spPr>
        <a:xfrm flipH="1">
          <a:off x="3762375" y="7610475"/>
          <a:ext cx="1504950" cy="1714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66675</xdr:colOff>
      <xdr:row>39</xdr:row>
      <xdr:rowOff>161925</xdr:rowOff>
    </xdr:from>
    <xdr:to>
      <xdr:col>9</xdr:col>
      <xdr:colOff>66675</xdr:colOff>
      <xdr:row>40</xdr:row>
      <xdr:rowOff>85725</xdr:rowOff>
    </xdr:to>
    <xdr:cxnSp macro="">
      <xdr:nvCxnSpPr>
        <xdr:cNvPr id="67" name="Straight Arrow Connector 66"/>
        <xdr:cNvCxnSpPr/>
      </xdr:nvCxnSpPr>
      <xdr:spPr>
        <a:xfrm>
          <a:off x="5648325" y="7591425"/>
          <a:ext cx="0" cy="161925"/>
        </a:xfrm>
        <a:prstGeom prst="straightConnector1">
          <a:avLst/>
        </a:prstGeom>
        <a:ln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590550</xdr:colOff>
      <xdr:row>0</xdr:row>
      <xdr:rowOff>0</xdr:rowOff>
    </xdr:from>
    <xdr:to>
      <xdr:col>29</xdr:col>
      <xdr:colOff>19050</xdr:colOff>
      <xdr:row>36</xdr:row>
      <xdr:rowOff>38100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419100</xdr:colOff>
          <xdr:row>0</xdr:row>
          <xdr:rowOff>9525</xdr:rowOff>
        </xdr:from>
        <xdr:to>
          <xdr:col>11</xdr:col>
          <xdr:colOff>0</xdr:colOff>
          <xdr:row>1</xdr:row>
          <xdr:rowOff>38100</xdr:rowOff>
        </xdr:to>
        <xdr:sp macro="" textlink="">
          <xdr:nvSpPr>
            <xdr:cNvPr id="2061" name="Spinner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409575</xdr:colOff>
          <xdr:row>0</xdr:row>
          <xdr:rowOff>19050</xdr:rowOff>
        </xdr:from>
        <xdr:to>
          <xdr:col>11</xdr:col>
          <xdr:colOff>581025</xdr:colOff>
          <xdr:row>1</xdr:row>
          <xdr:rowOff>9525</xdr:rowOff>
        </xdr:to>
        <xdr:sp macro="" textlink="">
          <xdr:nvSpPr>
            <xdr:cNvPr id="2062" name="Spinner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>
    <xdr:from>
      <xdr:col>11</xdr:col>
      <xdr:colOff>9525</xdr:colOff>
      <xdr:row>44</xdr:row>
      <xdr:rowOff>180975</xdr:rowOff>
    </xdr:from>
    <xdr:to>
      <xdr:col>18</xdr:col>
      <xdr:colOff>314325</xdr:colOff>
      <xdr:row>59</xdr:row>
      <xdr:rowOff>66675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428625</xdr:colOff>
          <xdr:row>0</xdr:row>
          <xdr:rowOff>9525</xdr:rowOff>
        </xdr:from>
        <xdr:to>
          <xdr:col>6</xdr:col>
          <xdr:colOff>0</xdr:colOff>
          <xdr:row>1</xdr:row>
          <xdr:rowOff>0</xdr:rowOff>
        </xdr:to>
        <xdr:sp macro="" textlink="">
          <xdr:nvSpPr>
            <xdr:cNvPr id="2064" name="Spinner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19050</xdr:rowOff>
    </xdr:from>
    <xdr:to>
      <xdr:col>3</xdr:col>
      <xdr:colOff>238125</xdr:colOff>
      <xdr:row>11</xdr:row>
      <xdr:rowOff>114221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19050"/>
          <a:ext cx="1933575" cy="21906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419100</xdr:colOff>
          <xdr:row>0</xdr:row>
          <xdr:rowOff>9525</xdr:rowOff>
        </xdr:from>
        <xdr:to>
          <xdr:col>6</xdr:col>
          <xdr:colOff>600075</xdr:colOff>
          <xdr:row>1</xdr:row>
          <xdr:rowOff>66675</xdr:rowOff>
        </xdr:to>
        <xdr:sp macro="" textlink="">
          <xdr:nvSpPr>
            <xdr:cNvPr id="3074" name="Spinner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866775</xdr:colOff>
          <xdr:row>0</xdr:row>
          <xdr:rowOff>9525</xdr:rowOff>
        </xdr:from>
        <xdr:to>
          <xdr:col>7</xdr:col>
          <xdr:colOff>1057275</xdr:colOff>
          <xdr:row>1</xdr:row>
          <xdr:rowOff>28575</xdr:rowOff>
        </xdr:to>
        <xdr:sp macro="" textlink="">
          <xdr:nvSpPr>
            <xdr:cNvPr id="3075" name="Spinner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419100</xdr:colOff>
          <xdr:row>0</xdr:row>
          <xdr:rowOff>9525</xdr:rowOff>
        </xdr:from>
        <xdr:to>
          <xdr:col>8</xdr:col>
          <xdr:colOff>600075</xdr:colOff>
          <xdr:row>1</xdr:row>
          <xdr:rowOff>104775</xdr:rowOff>
        </xdr:to>
        <xdr:sp macro="" textlink="">
          <xdr:nvSpPr>
            <xdr:cNvPr id="3076" name="Spinner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419100</xdr:colOff>
          <xdr:row>0</xdr:row>
          <xdr:rowOff>9525</xdr:rowOff>
        </xdr:from>
        <xdr:to>
          <xdr:col>10</xdr:col>
          <xdr:colOff>9525</xdr:colOff>
          <xdr:row>1</xdr:row>
          <xdr:rowOff>0</xdr:rowOff>
        </xdr:to>
        <xdr:sp macro="" textlink="">
          <xdr:nvSpPr>
            <xdr:cNvPr id="3077" name="Spinner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419100</xdr:colOff>
          <xdr:row>0</xdr:row>
          <xdr:rowOff>9525</xdr:rowOff>
        </xdr:from>
        <xdr:to>
          <xdr:col>11</xdr:col>
          <xdr:colOff>0</xdr:colOff>
          <xdr:row>1</xdr:row>
          <xdr:rowOff>38100</xdr:rowOff>
        </xdr:to>
        <xdr:sp macro="" textlink="">
          <xdr:nvSpPr>
            <xdr:cNvPr id="3078" name="Spinner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409575</xdr:colOff>
          <xdr:row>0</xdr:row>
          <xdr:rowOff>19050</xdr:rowOff>
        </xdr:from>
        <xdr:to>
          <xdr:col>11</xdr:col>
          <xdr:colOff>581025</xdr:colOff>
          <xdr:row>1</xdr:row>
          <xdr:rowOff>9525</xdr:rowOff>
        </xdr:to>
        <xdr:sp macro="" textlink="">
          <xdr:nvSpPr>
            <xdr:cNvPr id="3079" name="Spinner 7" hidden="1">
              <a:extLst>
                <a:ext uri="{63B3BB69-23CF-44E3-9099-C40C66FF867C}">
                  <a14:compatExt spid="_x0000_s3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>
    <xdr:from>
      <xdr:col>5</xdr:col>
      <xdr:colOff>133350</xdr:colOff>
      <xdr:row>5</xdr:row>
      <xdr:rowOff>9525</xdr:rowOff>
    </xdr:from>
    <xdr:to>
      <xdr:col>9</xdr:col>
      <xdr:colOff>38100</xdr:colOff>
      <xdr:row>6</xdr:row>
      <xdr:rowOff>82018</xdr:rowOff>
    </xdr:to>
    <xdr:pic>
      <xdr:nvPicPr>
        <xdr:cNvPr id="12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1057275"/>
          <a:ext cx="2809875" cy="2629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466725</xdr:colOff>
      <xdr:row>4</xdr:row>
      <xdr:rowOff>161924</xdr:rowOff>
    </xdr:from>
    <xdr:to>
      <xdr:col>18</xdr:col>
      <xdr:colOff>233363</xdr:colOff>
      <xdr:row>8</xdr:row>
      <xdr:rowOff>114299</xdr:rowOff>
    </xdr:to>
    <xdr:pic>
      <xdr:nvPicPr>
        <xdr:cNvPr id="14" name="Picture 13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29450" y="1019174"/>
          <a:ext cx="4643438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12</xdr:col>
      <xdr:colOff>9524</xdr:colOff>
      <xdr:row>9</xdr:row>
      <xdr:rowOff>47625</xdr:rowOff>
    </xdr:from>
    <xdr:to>
      <xdr:col>27</xdr:col>
      <xdr:colOff>571499</xdr:colOff>
      <xdr:row>23</xdr:row>
      <xdr:rowOff>123825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609599</xdr:colOff>
      <xdr:row>24</xdr:row>
      <xdr:rowOff>38100</xdr:rowOff>
    </xdr:from>
    <xdr:to>
      <xdr:col>27</xdr:col>
      <xdr:colOff>561974</xdr:colOff>
      <xdr:row>38</xdr:row>
      <xdr:rowOff>114300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419100</xdr:colOff>
          <xdr:row>0</xdr:row>
          <xdr:rowOff>19050</xdr:rowOff>
        </xdr:from>
        <xdr:to>
          <xdr:col>5</xdr:col>
          <xdr:colOff>600075</xdr:colOff>
          <xdr:row>1</xdr:row>
          <xdr:rowOff>9525</xdr:rowOff>
        </xdr:to>
        <xdr:sp macro="" textlink="">
          <xdr:nvSpPr>
            <xdr:cNvPr id="3080" name="Spinner 8" hidden="1">
              <a:extLst>
                <a:ext uri="{63B3BB69-23CF-44E3-9099-C40C66FF867C}">
                  <a14:compatExt spid="_x0000_s3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419100</xdr:colOff>
          <xdr:row>0</xdr:row>
          <xdr:rowOff>9525</xdr:rowOff>
        </xdr:from>
        <xdr:to>
          <xdr:col>6</xdr:col>
          <xdr:colOff>600075</xdr:colOff>
          <xdr:row>1</xdr:row>
          <xdr:rowOff>66675</xdr:rowOff>
        </xdr:to>
        <xdr:sp macro="" textlink="">
          <xdr:nvSpPr>
            <xdr:cNvPr id="4107" name="Spinner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438150</xdr:colOff>
          <xdr:row>0</xdr:row>
          <xdr:rowOff>0</xdr:rowOff>
        </xdr:from>
        <xdr:to>
          <xdr:col>8</xdr:col>
          <xdr:colOff>0</xdr:colOff>
          <xdr:row>1</xdr:row>
          <xdr:rowOff>19050</xdr:rowOff>
        </xdr:to>
        <xdr:sp macro="" textlink="">
          <xdr:nvSpPr>
            <xdr:cNvPr id="4108" name="Spinner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419100</xdr:colOff>
          <xdr:row>0</xdr:row>
          <xdr:rowOff>9525</xdr:rowOff>
        </xdr:from>
        <xdr:to>
          <xdr:col>8</xdr:col>
          <xdr:colOff>600075</xdr:colOff>
          <xdr:row>1</xdr:row>
          <xdr:rowOff>104775</xdr:rowOff>
        </xdr:to>
        <xdr:sp macro="" textlink="">
          <xdr:nvSpPr>
            <xdr:cNvPr id="4109" name="Spinner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457200</xdr:colOff>
          <xdr:row>0</xdr:row>
          <xdr:rowOff>0</xdr:rowOff>
        </xdr:from>
        <xdr:to>
          <xdr:col>10</xdr:col>
          <xdr:colOff>9525</xdr:colOff>
          <xdr:row>1</xdr:row>
          <xdr:rowOff>9525</xdr:rowOff>
        </xdr:to>
        <xdr:sp macro="" textlink="">
          <xdr:nvSpPr>
            <xdr:cNvPr id="4110" name="Spinner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419100</xdr:colOff>
          <xdr:row>0</xdr:row>
          <xdr:rowOff>9525</xdr:rowOff>
        </xdr:from>
        <xdr:to>
          <xdr:col>11</xdr:col>
          <xdr:colOff>0</xdr:colOff>
          <xdr:row>1</xdr:row>
          <xdr:rowOff>38100</xdr:rowOff>
        </xdr:to>
        <xdr:sp macro="" textlink="">
          <xdr:nvSpPr>
            <xdr:cNvPr id="4111" name="Spinner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409575</xdr:colOff>
          <xdr:row>0</xdr:row>
          <xdr:rowOff>19050</xdr:rowOff>
        </xdr:from>
        <xdr:to>
          <xdr:col>11</xdr:col>
          <xdr:colOff>581025</xdr:colOff>
          <xdr:row>1</xdr:row>
          <xdr:rowOff>9525</xdr:rowOff>
        </xdr:to>
        <xdr:sp macro="" textlink="">
          <xdr:nvSpPr>
            <xdr:cNvPr id="4112" name="Spinner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20</xdr:col>
      <xdr:colOff>228600</xdr:colOff>
      <xdr:row>0</xdr:row>
      <xdr:rowOff>47625</xdr:rowOff>
    </xdr:from>
    <xdr:to>
      <xdr:col>29</xdr:col>
      <xdr:colOff>314325</xdr:colOff>
      <xdr:row>40</xdr:row>
      <xdr:rowOff>38100</xdr:rowOff>
    </xdr:to>
    <xdr:pic>
      <xdr:nvPicPr>
        <xdr:cNvPr id="18" name="Picture 1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39650" y="47625"/>
          <a:ext cx="5572125" cy="770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123825</xdr:colOff>
      <xdr:row>10</xdr:row>
      <xdr:rowOff>47625</xdr:rowOff>
    </xdr:from>
    <xdr:to>
      <xdr:col>20</xdr:col>
      <xdr:colOff>133350</xdr:colOff>
      <xdr:row>24</xdr:row>
      <xdr:rowOff>123825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24</xdr:row>
      <xdr:rowOff>114300</xdr:rowOff>
    </xdr:from>
    <xdr:to>
      <xdr:col>20</xdr:col>
      <xdr:colOff>133350</xdr:colOff>
      <xdr:row>39</xdr:row>
      <xdr:rowOff>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419100</xdr:colOff>
          <xdr:row>0</xdr:row>
          <xdr:rowOff>9525</xdr:rowOff>
        </xdr:from>
        <xdr:to>
          <xdr:col>5</xdr:col>
          <xdr:colOff>600075</xdr:colOff>
          <xdr:row>1</xdr:row>
          <xdr:rowOff>0</xdr:rowOff>
        </xdr:to>
        <xdr:sp macro="" textlink="">
          <xdr:nvSpPr>
            <xdr:cNvPr id="4114" name="Spinner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104775</xdr:rowOff>
    </xdr:from>
    <xdr:to>
      <xdr:col>6</xdr:col>
      <xdr:colOff>542925</xdr:colOff>
      <xdr:row>3</xdr:row>
      <xdr:rowOff>180975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04775"/>
          <a:ext cx="4391025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7</xdr:row>
      <xdr:rowOff>180975</xdr:rowOff>
    </xdr:from>
    <xdr:to>
      <xdr:col>0</xdr:col>
      <xdr:colOff>809620</xdr:colOff>
      <xdr:row>9</xdr:row>
      <xdr:rowOff>9524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81175"/>
          <a:ext cx="809620" cy="2095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419100</xdr:colOff>
          <xdr:row>0</xdr:row>
          <xdr:rowOff>9525</xdr:rowOff>
        </xdr:from>
        <xdr:to>
          <xdr:col>10</xdr:col>
          <xdr:colOff>600075</xdr:colOff>
          <xdr:row>1</xdr:row>
          <xdr:rowOff>66675</xdr:rowOff>
        </xdr:to>
        <xdr:sp macro="" textlink="">
          <xdr:nvSpPr>
            <xdr:cNvPr id="5138" name="Spinner 18" hidden="1">
              <a:extLst>
                <a:ext uri="{63B3BB69-23CF-44E3-9099-C40C66FF867C}">
                  <a14:compatExt spid="_x0000_s51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438150</xdr:colOff>
          <xdr:row>0</xdr:row>
          <xdr:rowOff>0</xdr:rowOff>
        </xdr:from>
        <xdr:to>
          <xdr:col>12</xdr:col>
          <xdr:colOff>0</xdr:colOff>
          <xdr:row>1</xdr:row>
          <xdr:rowOff>19050</xdr:rowOff>
        </xdr:to>
        <xdr:sp macro="" textlink="">
          <xdr:nvSpPr>
            <xdr:cNvPr id="5139" name="Spinner 19" hidden="1">
              <a:extLst>
                <a:ext uri="{63B3BB69-23CF-44E3-9099-C40C66FF867C}">
                  <a14:compatExt spid="_x0000_s51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419100</xdr:colOff>
          <xdr:row>0</xdr:row>
          <xdr:rowOff>9525</xdr:rowOff>
        </xdr:from>
        <xdr:to>
          <xdr:col>12</xdr:col>
          <xdr:colOff>600075</xdr:colOff>
          <xdr:row>1</xdr:row>
          <xdr:rowOff>104775</xdr:rowOff>
        </xdr:to>
        <xdr:sp macro="" textlink="">
          <xdr:nvSpPr>
            <xdr:cNvPr id="5140" name="Spinner 20" hidden="1">
              <a:extLst>
                <a:ext uri="{63B3BB69-23CF-44E3-9099-C40C66FF867C}">
                  <a14:compatExt spid="_x0000_s51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457200</xdr:colOff>
          <xdr:row>0</xdr:row>
          <xdr:rowOff>0</xdr:rowOff>
        </xdr:from>
        <xdr:to>
          <xdr:col>14</xdr:col>
          <xdr:colOff>9525</xdr:colOff>
          <xdr:row>1</xdr:row>
          <xdr:rowOff>9525</xdr:rowOff>
        </xdr:to>
        <xdr:sp macro="" textlink="">
          <xdr:nvSpPr>
            <xdr:cNvPr id="5141" name="Spinner 21" hidden="1">
              <a:extLst>
                <a:ext uri="{63B3BB69-23CF-44E3-9099-C40C66FF867C}">
                  <a14:compatExt spid="_x0000_s51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409575</xdr:colOff>
          <xdr:row>0</xdr:row>
          <xdr:rowOff>19050</xdr:rowOff>
        </xdr:from>
        <xdr:to>
          <xdr:col>14</xdr:col>
          <xdr:colOff>581025</xdr:colOff>
          <xdr:row>1</xdr:row>
          <xdr:rowOff>9525</xdr:rowOff>
        </xdr:to>
        <xdr:sp macro="" textlink="">
          <xdr:nvSpPr>
            <xdr:cNvPr id="5143" name="Spinner 23" hidden="1">
              <a:extLst>
                <a:ext uri="{63B3BB69-23CF-44E3-9099-C40C66FF867C}">
                  <a14:compatExt spid="_x0000_s51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419100</xdr:colOff>
          <xdr:row>0</xdr:row>
          <xdr:rowOff>9525</xdr:rowOff>
        </xdr:from>
        <xdr:to>
          <xdr:col>9</xdr:col>
          <xdr:colOff>600075</xdr:colOff>
          <xdr:row>1</xdr:row>
          <xdr:rowOff>0</xdr:rowOff>
        </xdr:to>
        <xdr:sp macro="" textlink="">
          <xdr:nvSpPr>
            <xdr:cNvPr id="5144" name="Spinner 24" hidden="1">
              <a:extLst>
                <a:ext uri="{63B3BB69-23CF-44E3-9099-C40C66FF867C}">
                  <a14:compatExt spid="_x0000_s51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>
    <xdr:from>
      <xdr:col>0</xdr:col>
      <xdr:colOff>0</xdr:colOff>
      <xdr:row>11</xdr:row>
      <xdr:rowOff>19049</xdr:rowOff>
    </xdr:from>
    <xdr:to>
      <xdr:col>28</xdr:col>
      <xdr:colOff>371475</xdr:colOff>
      <xdr:row>39</xdr:row>
      <xdr:rowOff>133350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247649</xdr:colOff>
      <xdr:row>6</xdr:row>
      <xdr:rowOff>9525</xdr:rowOff>
    </xdr:from>
    <xdr:to>
      <xdr:col>28</xdr:col>
      <xdr:colOff>28574</xdr:colOff>
      <xdr:row>27</xdr:row>
      <xdr:rowOff>152400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25</xdr:col>
      <xdr:colOff>19050</xdr:colOff>
      <xdr:row>44</xdr:row>
      <xdr:rowOff>80962</xdr:rowOff>
    </xdr:from>
    <xdr:to>
      <xdr:col>35</xdr:col>
      <xdr:colOff>485775</xdr:colOff>
      <xdr:row>71</xdr:row>
      <xdr:rowOff>57150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1.xml"/><Relationship Id="rId3" Type="http://schemas.openxmlformats.org/officeDocument/2006/relationships/ctrlProp" Target="../ctrlProps/ctrlProp6.xml"/><Relationship Id="rId7" Type="http://schemas.openxmlformats.org/officeDocument/2006/relationships/ctrlProp" Target="../ctrlProps/ctrlProp10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Relationship Id="rId6" Type="http://schemas.openxmlformats.org/officeDocument/2006/relationships/ctrlProp" Target="../ctrlProps/ctrlProp9.xml"/><Relationship Id="rId5" Type="http://schemas.openxmlformats.org/officeDocument/2006/relationships/ctrlProp" Target="../ctrlProps/ctrlProp8.xml"/><Relationship Id="rId4" Type="http://schemas.openxmlformats.org/officeDocument/2006/relationships/ctrlProp" Target="../ctrlProps/ctrlProp7.xml"/><Relationship Id="rId9" Type="http://schemas.openxmlformats.org/officeDocument/2006/relationships/ctrlProp" Target="../ctrlProps/ctrlProp12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8.xml"/><Relationship Id="rId3" Type="http://schemas.openxmlformats.org/officeDocument/2006/relationships/ctrlProp" Target="../ctrlProps/ctrlProp13.xml"/><Relationship Id="rId7" Type="http://schemas.openxmlformats.org/officeDocument/2006/relationships/ctrlProp" Target="../ctrlProps/ctrlProp17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16.xml"/><Relationship Id="rId5" Type="http://schemas.openxmlformats.org/officeDocument/2006/relationships/ctrlProp" Target="../ctrlProps/ctrlProp15.xml"/><Relationship Id="rId4" Type="http://schemas.openxmlformats.org/officeDocument/2006/relationships/ctrlProp" Target="../ctrlProps/ctrlProp14.xml"/><Relationship Id="rId9" Type="http://schemas.openxmlformats.org/officeDocument/2006/relationships/ctrlProp" Target="../ctrlProps/ctrlProp19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4.xml"/><Relationship Id="rId3" Type="http://schemas.openxmlformats.org/officeDocument/2006/relationships/vmlDrawing" Target="../drawings/vmlDrawing4.vml"/><Relationship Id="rId7" Type="http://schemas.openxmlformats.org/officeDocument/2006/relationships/ctrlProp" Target="../ctrlProps/ctrlProp23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22.xml"/><Relationship Id="rId5" Type="http://schemas.openxmlformats.org/officeDocument/2006/relationships/ctrlProp" Target="../ctrlProps/ctrlProp21.xml"/><Relationship Id="rId10" Type="http://schemas.openxmlformats.org/officeDocument/2006/relationships/ctrlProp" Target="../ctrlProps/ctrlProp26.xml"/><Relationship Id="rId4" Type="http://schemas.openxmlformats.org/officeDocument/2006/relationships/ctrlProp" Target="../ctrlProps/ctrlProp20.xml"/><Relationship Id="rId9" Type="http://schemas.openxmlformats.org/officeDocument/2006/relationships/ctrlProp" Target="../ctrlProps/ctrlProp25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1.xml"/><Relationship Id="rId3" Type="http://schemas.openxmlformats.org/officeDocument/2006/relationships/vmlDrawing" Target="../drawings/vmlDrawing5.vml"/><Relationship Id="rId7" Type="http://schemas.openxmlformats.org/officeDocument/2006/relationships/ctrlProp" Target="../ctrlProps/ctrlProp30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29.xml"/><Relationship Id="rId5" Type="http://schemas.openxmlformats.org/officeDocument/2006/relationships/ctrlProp" Target="../ctrlProps/ctrlProp28.xml"/><Relationship Id="rId4" Type="http://schemas.openxmlformats.org/officeDocument/2006/relationships/ctrlProp" Target="../ctrlProps/ctrlProp27.xml"/><Relationship Id="rId9" Type="http://schemas.openxmlformats.org/officeDocument/2006/relationships/ctrlProp" Target="../ctrlProps/ctrlProp32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s://www.gapminder.org/tools/" TargetMode="External"/><Relationship Id="rId1" Type="http://schemas.openxmlformats.org/officeDocument/2006/relationships/hyperlink" Target="https://www.federalreserve.gov/releases/z1/dataviz/dfa/distribute/table/" TargetMode="External"/><Relationship Id="rId4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AB60"/>
  <sheetViews>
    <sheetView workbookViewId="0">
      <selection activeCell="K6" sqref="K6"/>
    </sheetView>
  </sheetViews>
  <sheetFormatPr defaultRowHeight="15" x14ac:dyDescent="0.25"/>
  <cols>
    <col min="2" max="2" width="10.5703125" bestFit="1" customWidth="1"/>
  </cols>
  <sheetData>
    <row r="1" spans="1:11" ht="18.75" x14ac:dyDescent="0.3">
      <c r="F1" s="3" t="s">
        <v>0</v>
      </c>
      <c r="G1" s="3" t="s">
        <v>1</v>
      </c>
      <c r="H1" s="3" t="s">
        <v>16</v>
      </c>
      <c r="I1" s="3" t="s">
        <v>17</v>
      </c>
      <c r="J1" s="3" t="s">
        <v>7</v>
      </c>
    </row>
    <row r="2" spans="1:11" ht="18.75" x14ac:dyDescent="0.3">
      <c r="F2" s="5" t="s">
        <v>2</v>
      </c>
      <c r="G2" s="5" t="s">
        <v>3</v>
      </c>
      <c r="H2" s="5" t="s">
        <v>3</v>
      </c>
      <c r="I2" s="5" t="s">
        <v>2</v>
      </c>
      <c r="J2" s="5" t="s">
        <v>2</v>
      </c>
    </row>
    <row r="3" spans="1:11" x14ac:dyDescent="0.25">
      <c r="F3" s="2">
        <f>A9-20</f>
        <v>12</v>
      </c>
      <c r="G3" s="2">
        <f>(B9-100)/100</f>
        <v>-0.5</v>
      </c>
      <c r="H3" s="2">
        <f>C9-31</f>
        <v>-1</v>
      </c>
      <c r="I3" s="2">
        <f>(D9-50)/100</f>
        <v>0.38</v>
      </c>
      <c r="J3" s="2">
        <f>E9</f>
        <v>5</v>
      </c>
    </row>
    <row r="4" spans="1:11" x14ac:dyDescent="0.25">
      <c r="F4" t="s">
        <v>4</v>
      </c>
      <c r="G4" t="s">
        <v>5</v>
      </c>
      <c r="H4" t="s">
        <v>4</v>
      </c>
      <c r="I4" t="s">
        <v>5</v>
      </c>
    </row>
    <row r="5" spans="1:11" x14ac:dyDescent="0.25">
      <c r="F5" t="s">
        <v>6</v>
      </c>
      <c r="G5" t="s">
        <v>0</v>
      </c>
      <c r="H5" t="s">
        <v>18</v>
      </c>
      <c r="I5" t="s">
        <v>16</v>
      </c>
    </row>
    <row r="6" spans="1:11" x14ac:dyDescent="0.25">
      <c r="F6">
        <f>IF(G3=0,"",-1*F3/G3)</f>
        <v>24</v>
      </c>
      <c r="G6">
        <f>F3</f>
        <v>12</v>
      </c>
      <c r="H6">
        <f>IF(I3=0,"",-1*H3/I3)</f>
        <v>2.6315789473684212</v>
      </c>
      <c r="I6">
        <f>H3</f>
        <v>-1</v>
      </c>
    </row>
    <row r="8" spans="1:11" x14ac:dyDescent="0.25">
      <c r="F8" s="12" t="s">
        <v>10</v>
      </c>
      <c r="G8" s="10" t="s">
        <v>8</v>
      </c>
      <c r="H8" s="8" t="s">
        <v>9</v>
      </c>
    </row>
    <row r="9" spans="1:11" x14ac:dyDescent="0.25">
      <c r="A9">
        <v>32</v>
      </c>
      <c r="B9">
        <v>50</v>
      </c>
      <c r="C9">
        <v>30</v>
      </c>
      <c r="D9">
        <v>88</v>
      </c>
      <c r="E9">
        <v>5</v>
      </c>
      <c r="F9" s="11">
        <v>0</v>
      </c>
      <c r="G9" s="9">
        <f>$F$3+$G$3*F9</f>
        <v>12</v>
      </c>
      <c r="H9" s="7">
        <f>$H$3+$I$3*F9</f>
        <v>-1</v>
      </c>
    </row>
    <row r="10" spans="1:11" x14ac:dyDescent="0.25">
      <c r="F10" s="11">
        <f>$F$6</f>
        <v>24</v>
      </c>
      <c r="G10" s="9">
        <f>$F$3+$G$3*F10</f>
        <v>0</v>
      </c>
      <c r="H10" s="7">
        <f t="shared" ref="H10:H11" si="0">$H$3+$I$3*F10</f>
        <v>8.120000000000001</v>
      </c>
    </row>
    <row r="11" spans="1:11" x14ac:dyDescent="0.25">
      <c r="F11" s="11">
        <f>$H$6</f>
        <v>2.6315789473684212</v>
      </c>
      <c r="G11" s="9">
        <f>$F$3+$G$3*F11</f>
        <v>10.684210526315789</v>
      </c>
      <c r="H11" s="7">
        <f t="shared" si="0"/>
        <v>0</v>
      </c>
    </row>
    <row r="12" spans="1:11" x14ac:dyDescent="0.25">
      <c r="C12" t="s">
        <v>19</v>
      </c>
      <c r="E12" t="s">
        <v>11</v>
      </c>
      <c r="F12" s="11">
        <f>($F$3-$H$3)/($I$3-$G$3)</f>
        <v>14.772727272727273</v>
      </c>
      <c r="G12" s="9">
        <f>$F$3+$G$3*F12</f>
        <v>4.6136363636363633</v>
      </c>
      <c r="H12" s="7">
        <f t="shared" ref="H12" si="1">$H$3+$I$3*F12</f>
        <v>4.6136363636363642</v>
      </c>
    </row>
    <row r="13" spans="1:11" x14ac:dyDescent="0.25">
      <c r="D13" s="15"/>
      <c r="F13" s="17">
        <f>$J$3</f>
        <v>5</v>
      </c>
      <c r="I13" s="16">
        <v>0</v>
      </c>
      <c r="K13">
        <v>0</v>
      </c>
    </row>
    <row r="14" spans="1:11" x14ac:dyDescent="0.25">
      <c r="C14" t="s">
        <v>12</v>
      </c>
      <c r="E14" t="s">
        <v>7</v>
      </c>
      <c r="F14" s="17">
        <f t="shared" ref="F14:F32" si="2">IF(K14=1,F13,(I13-$F$3)/$G$3)</f>
        <v>5</v>
      </c>
      <c r="I14" s="16">
        <f t="shared" ref="I14:I32" si="3">IF(K14=1,$H$3+$I$3*F14,I13)</f>
        <v>0.89999999999999991</v>
      </c>
      <c r="K14">
        <v>1</v>
      </c>
    </row>
    <row r="15" spans="1:11" x14ac:dyDescent="0.25">
      <c r="C15" t="s">
        <v>12</v>
      </c>
      <c r="E15" t="s">
        <v>13</v>
      </c>
      <c r="F15" s="17">
        <f t="shared" si="2"/>
        <v>22.2</v>
      </c>
      <c r="I15" s="16">
        <f t="shared" si="3"/>
        <v>0.89999999999999991</v>
      </c>
      <c r="K15">
        <v>0</v>
      </c>
    </row>
    <row r="16" spans="1:11" x14ac:dyDescent="0.25">
      <c r="C16" t="s">
        <v>14</v>
      </c>
      <c r="E16" t="s">
        <v>13</v>
      </c>
      <c r="F16" s="17">
        <f t="shared" si="2"/>
        <v>22.2</v>
      </c>
      <c r="I16" s="16">
        <f t="shared" si="3"/>
        <v>7.4359999999999999</v>
      </c>
      <c r="K16">
        <v>1</v>
      </c>
    </row>
    <row r="17" spans="1:11" x14ac:dyDescent="0.25">
      <c r="C17" t="s">
        <v>14</v>
      </c>
      <c r="E17" t="s">
        <v>15</v>
      </c>
      <c r="F17" s="17">
        <f t="shared" si="2"/>
        <v>9.1280000000000001</v>
      </c>
      <c r="I17" s="16">
        <f t="shared" si="3"/>
        <v>7.4359999999999999</v>
      </c>
      <c r="K17">
        <v>0</v>
      </c>
    </row>
    <row r="18" spans="1:11" x14ac:dyDescent="0.25">
      <c r="E18" t="s">
        <v>15</v>
      </c>
      <c r="F18" s="17">
        <f t="shared" si="2"/>
        <v>9.1280000000000001</v>
      </c>
      <c r="I18" s="16">
        <f t="shared" si="3"/>
        <v>2.4686400000000002</v>
      </c>
      <c r="K18">
        <v>1</v>
      </c>
    </row>
    <row r="19" spans="1:11" x14ac:dyDescent="0.25">
      <c r="E19" t="s">
        <v>30</v>
      </c>
      <c r="F19" s="17">
        <f t="shared" si="2"/>
        <v>19.062719999999999</v>
      </c>
      <c r="I19" s="16">
        <f t="shared" si="3"/>
        <v>2.4686400000000002</v>
      </c>
      <c r="K19">
        <v>0</v>
      </c>
    </row>
    <row r="20" spans="1:11" x14ac:dyDescent="0.25">
      <c r="E20" t="s">
        <v>30</v>
      </c>
      <c r="F20" s="17">
        <f t="shared" si="2"/>
        <v>19.062719999999999</v>
      </c>
      <c r="I20" s="16">
        <f t="shared" si="3"/>
        <v>6.2438335999999994</v>
      </c>
      <c r="K20">
        <v>1</v>
      </c>
    </row>
    <row r="21" spans="1:11" x14ac:dyDescent="0.25">
      <c r="E21" t="s">
        <v>31</v>
      </c>
      <c r="F21" s="17">
        <f t="shared" si="2"/>
        <v>11.512332800000001</v>
      </c>
      <c r="I21" s="16">
        <f t="shared" si="3"/>
        <v>6.2438335999999994</v>
      </c>
      <c r="K21">
        <v>0</v>
      </c>
    </row>
    <row r="22" spans="1:11" x14ac:dyDescent="0.25">
      <c r="E22" t="s">
        <v>31</v>
      </c>
      <c r="F22" s="17">
        <f t="shared" si="2"/>
        <v>11.512332800000001</v>
      </c>
      <c r="I22" s="16">
        <f t="shared" si="3"/>
        <v>3.3746864640000007</v>
      </c>
      <c r="K22">
        <v>1</v>
      </c>
    </row>
    <row r="23" spans="1:11" x14ac:dyDescent="0.25">
      <c r="A23" t="s">
        <v>12</v>
      </c>
      <c r="B23" t="s">
        <v>20</v>
      </c>
      <c r="C23" t="s">
        <v>21</v>
      </c>
      <c r="E23" t="s">
        <v>32</v>
      </c>
      <c r="F23" s="17">
        <f t="shared" si="2"/>
        <v>17.250627072</v>
      </c>
      <c r="I23" s="16">
        <f t="shared" si="3"/>
        <v>3.3746864640000007</v>
      </c>
      <c r="K23">
        <v>0</v>
      </c>
    </row>
    <row r="24" spans="1:11" x14ac:dyDescent="0.25">
      <c r="C24" t="s">
        <v>22</v>
      </c>
      <c r="E24" t="s">
        <v>32</v>
      </c>
      <c r="F24" s="17">
        <f t="shared" si="2"/>
        <v>17.250627072</v>
      </c>
      <c r="I24" s="16">
        <f t="shared" si="3"/>
        <v>5.5552382873599999</v>
      </c>
      <c r="K24">
        <v>1</v>
      </c>
    </row>
    <row r="25" spans="1:11" x14ac:dyDescent="0.25">
      <c r="A25" t="s">
        <v>14</v>
      </c>
      <c r="B25" t="s">
        <v>23</v>
      </c>
      <c r="C25" t="s">
        <v>24</v>
      </c>
      <c r="E25" t="s">
        <v>33</v>
      </c>
      <c r="F25" s="17">
        <f t="shared" si="2"/>
        <v>12.88952342528</v>
      </c>
      <c r="I25" s="16">
        <f t="shared" si="3"/>
        <v>5.5552382873599999</v>
      </c>
      <c r="K25">
        <v>0</v>
      </c>
    </row>
    <row r="26" spans="1:11" x14ac:dyDescent="0.25">
      <c r="C26" t="s">
        <v>25</v>
      </c>
      <c r="E26" t="s">
        <v>33</v>
      </c>
      <c r="F26" s="17">
        <f t="shared" si="2"/>
        <v>12.88952342528</v>
      </c>
      <c r="I26" s="16">
        <f t="shared" si="3"/>
        <v>3.8980189016063997</v>
      </c>
      <c r="K26">
        <v>1</v>
      </c>
    </row>
    <row r="27" spans="1:11" x14ac:dyDescent="0.25">
      <c r="A27" t="s">
        <v>26</v>
      </c>
      <c r="B27" t="s">
        <v>27</v>
      </c>
      <c r="C27" t="s">
        <v>28</v>
      </c>
      <c r="E27" t="s">
        <v>34</v>
      </c>
      <c r="F27" s="17">
        <f t="shared" si="2"/>
        <v>16.203962196787202</v>
      </c>
      <c r="I27" s="16">
        <f t="shared" si="3"/>
        <v>3.8980189016063997</v>
      </c>
      <c r="K27">
        <v>0</v>
      </c>
    </row>
    <row r="28" spans="1:11" x14ac:dyDescent="0.25">
      <c r="C28" t="s">
        <v>29</v>
      </c>
      <c r="E28" t="s">
        <v>34</v>
      </c>
      <c r="F28" s="17">
        <f t="shared" si="2"/>
        <v>16.203962196787202</v>
      </c>
      <c r="I28" s="16">
        <f t="shared" si="3"/>
        <v>5.1575056347791373</v>
      </c>
      <c r="K28">
        <v>1</v>
      </c>
    </row>
    <row r="29" spans="1:11" x14ac:dyDescent="0.25">
      <c r="E29" t="s">
        <v>47</v>
      </c>
      <c r="F29" s="17">
        <f t="shared" si="2"/>
        <v>13.684988730441725</v>
      </c>
      <c r="I29" s="16">
        <f t="shared" si="3"/>
        <v>5.1575056347791373</v>
      </c>
      <c r="K29">
        <v>0</v>
      </c>
    </row>
    <row r="30" spans="1:11" x14ac:dyDescent="0.25">
      <c r="E30" t="s">
        <v>47</v>
      </c>
      <c r="F30" s="17">
        <f t="shared" si="2"/>
        <v>13.684988730441725</v>
      </c>
      <c r="I30" s="16">
        <f t="shared" si="3"/>
        <v>4.2002957175678555</v>
      </c>
      <c r="K30">
        <v>1</v>
      </c>
    </row>
    <row r="31" spans="1:11" x14ac:dyDescent="0.25">
      <c r="E31" t="s">
        <v>48</v>
      </c>
      <c r="F31" s="17">
        <f t="shared" si="2"/>
        <v>15.599408564864289</v>
      </c>
      <c r="I31" s="16">
        <f t="shared" si="3"/>
        <v>4.2002957175678555</v>
      </c>
      <c r="K31">
        <v>0</v>
      </c>
    </row>
    <row r="32" spans="1:11" ht="18.75" x14ac:dyDescent="0.3">
      <c r="A32" s="4"/>
      <c r="E32" t="s">
        <v>48</v>
      </c>
      <c r="F32" s="17">
        <f t="shared" si="2"/>
        <v>15.599408564864289</v>
      </c>
      <c r="I32" s="16">
        <f t="shared" si="3"/>
        <v>4.9277752546484299</v>
      </c>
      <c r="K32">
        <v>1</v>
      </c>
    </row>
    <row r="33" spans="1:28" ht="18.75" x14ac:dyDescent="0.3">
      <c r="A33" s="4"/>
      <c r="E33" t="s">
        <v>49</v>
      </c>
      <c r="F33" s="17">
        <f t="shared" ref="F33:F39" si="4">IF(K33=1,F32,(I32-$F$3)/$G$3)</f>
        <v>14.14444949070314</v>
      </c>
      <c r="I33" s="16">
        <f t="shared" ref="I33:I39" si="5">IF(K33=1,$H$3+$I$3*F33,I32)</f>
        <v>4.9277752546484299</v>
      </c>
      <c r="K33">
        <v>0</v>
      </c>
    </row>
    <row r="34" spans="1:28" ht="18.75" x14ac:dyDescent="0.3">
      <c r="A34" s="4"/>
      <c r="E34" t="s">
        <v>49</v>
      </c>
      <c r="F34" s="17">
        <f t="shared" si="4"/>
        <v>14.14444949070314</v>
      </c>
      <c r="I34" s="16">
        <f t="shared" si="5"/>
        <v>4.3748908064671932</v>
      </c>
      <c r="K34">
        <v>1</v>
      </c>
    </row>
    <row r="35" spans="1:28" ht="18.75" x14ac:dyDescent="0.3">
      <c r="A35" s="4"/>
      <c r="E35" t="s">
        <v>50</v>
      </c>
      <c r="F35" s="17">
        <f t="shared" si="4"/>
        <v>15.250218387065614</v>
      </c>
      <c r="I35" s="16">
        <f t="shared" si="5"/>
        <v>4.3748908064671932</v>
      </c>
      <c r="K35">
        <v>0</v>
      </c>
    </row>
    <row r="36" spans="1:28" ht="18.75" x14ac:dyDescent="0.3">
      <c r="A36" s="4"/>
      <c r="E36" t="s">
        <v>50</v>
      </c>
      <c r="F36" s="17">
        <f t="shared" si="4"/>
        <v>15.250218387065614</v>
      </c>
      <c r="I36" s="16">
        <f t="shared" si="5"/>
        <v>4.7950829870849336</v>
      </c>
      <c r="K36">
        <v>1</v>
      </c>
    </row>
    <row r="37" spans="1:28" ht="18.75" x14ac:dyDescent="0.3">
      <c r="A37" s="4"/>
      <c r="E37" t="s">
        <v>51</v>
      </c>
      <c r="F37" s="17">
        <f t="shared" si="4"/>
        <v>14.409834025830133</v>
      </c>
      <c r="I37" s="16">
        <f t="shared" si="5"/>
        <v>4.7950829870849336</v>
      </c>
      <c r="K37">
        <v>0</v>
      </c>
    </row>
    <row r="38" spans="1:28" ht="18.75" x14ac:dyDescent="0.3">
      <c r="A38" s="4"/>
      <c r="E38" t="s">
        <v>51</v>
      </c>
      <c r="F38" s="17">
        <f t="shared" si="4"/>
        <v>14.409834025830133</v>
      </c>
      <c r="I38" s="16">
        <f t="shared" si="5"/>
        <v>4.4757369298154508</v>
      </c>
      <c r="K38">
        <v>1</v>
      </c>
    </row>
    <row r="39" spans="1:28" ht="18.75" x14ac:dyDescent="0.3">
      <c r="A39" s="4"/>
      <c r="E39" t="s">
        <v>52</v>
      </c>
      <c r="F39" s="17">
        <f t="shared" si="4"/>
        <v>15.048526140369098</v>
      </c>
      <c r="I39" s="16">
        <f t="shared" si="5"/>
        <v>4.4757369298154508</v>
      </c>
      <c r="K39">
        <v>0</v>
      </c>
    </row>
    <row r="40" spans="1:28" ht="18.75" x14ac:dyDescent="0.3">
      <c r="A40" s="4" t="s">
        <v>65</v>
      </c>
    </row>
    <row r="41" spans="1:28" ht="18.75" x14ac:dyDescent="0.3">
      <c r="A41" s="4" t="s">
        <v>36</v>
      </c>
    </row>
    <row r="42" spans="1:28" ht="18.75" x14ac:dyDescent="0.3">
      <c r="A42" s="4" t="s">
        <v>37</v>
      </c>
    </row>
    <row r="43" spans="1:28" ht="20.25" x14ac:dyDescent="0.35">
      <c r="AB43" s="4" t="s">
        <v>38</v>
      </c>
    </row>
    <row r="44" spans="1:28" ht="18.75" x14ac:dyDescent="0.3">
      <c r="AB44" s="4" t="s">
        <v>39</v>
      </c>
    </row>
    <row r="45" spans="1:28" ht="18.75" x14ac:dyDescent="0.3">
      <c r="AB45" s="4" t="s">
        <v>37</v>
      </c>
    </row>
    <row r="46" spans="1:28" ht="18.75" x14ac:dyDescent="0.3">
      <c r="G46" s="1" t="s">
        <v>35</v>
      </c>
      <c r="H46" s="13" t="s">
        <v>10</v>
      </c>
      <c r="I46" s="14" t="s">
        <v>11</v>
      </c>
      <c r="J46" s="12" t="s">
        <v>10</v>
      </c>
      <c r="AB46" s="4" t="s">
        <v>40</v>
      </c>
    </row>
    <row r="47" spans="1:28" x14ac:dyDescent="0.25">
      <c r="F47" t="s">
        <v>7</v>
      </c>
      <c r="G47">
        <v>0</v>
      </c>
      <c r="H47" s="18">
        <f>F13</f>
        <v>5</v>
      </c>
      <c r="I47" s="6">
        <f t="shared" ref="I47:I54" si="6">$F$12</f>
        <v>14.772727272727273</v>
      </c>
      <c r="J47" s="17">
        <f>$F$12+($J$3-$F$12)*POWER($I$3/$G$3,G47)</f>
        <v>5</v>
      </c>
    </row>
    <row r="48" spans="1:28" x14ac:dyDescent="0.25">
      <c r="F48" t="s">
        <v>13</v>
      </c>
      <c r="G48">
        <v>1</v>
      </c>
      <c r="H48" s="18">
        <f>F15</f>
        <v>22.2</v>
      </c>
      <c r="I48" s="6">
        <f t="shared" si="6"/>
        <v>14.772727272727273</v>
      </c>
      <c r="J48" s="17">
        <f t="shared" ref="J48:J60" si="7">$F$12+($J$3-$F$12)*POWER($I$3/$G$3,G48)</f>
        <v>22.200000000000003</v>
      </c>
    </row>
    <row r="49" spans="6:10" x14ac:dyDescent="0.25">
      <c r="F49" t="s">
        <v>15</v>
      </c>
      <c r="G49">
        <v>2</v>
      </c>
      <c r="H49" s="18">
        <f>F17</f>
        <v>9.1280000000000001</v>
      </c>
      <c r="I49" s="6">
        <f t="shared" si="6"/>
        <v>14.772727272727273</v>
      </c>
      <c r="J49" s="17">
        <f t="shared" si="7"/>
        <v>9.1280000000000001</v>
      </c>
    </row>
    <row r="50" spans="6:10" x14ac:dyDescent="0.25">
      <c r="F50" t="s">
        <v>30</v>
      </c>
      <c r="G50">
        <v>3</v>
      </c>
      <c r="H50" s="18">
        <f>F19</f>
        <v>19.062719999999999</v>
      </c>
      <c r="I50" s="6">
        <f t="shared" si="6"/>
        <v>14.772727272727273</v>
      </c>
      <c r="J50" s="17">
        <f t="shared" si="7"/>
        <v>19.062720000000002</v>
      </c>
    </row>
    <row r="51" spans="6:10" x14ac:dyDescent="0.25">
      <c r="F51" t="s">
        <v>31</v>
      </c>
      <c r="G51">
        <v>4</v>
      </c>
      <c r="H51" s="18">
        <f>F21</f>
        <v>11.512332800000001</v>
      </c>
      <c r="I51" s="6">
        <f t="shared" si="6"/>
        <v>14.772727272727273</v>
      </c>
      <c r="J51" s="17">
        <f t="shared" si="7"/>
        <v>11.512332800000001</v>
      </c>
    </row>
    <row r="52" spans="6:10" x14ac:dyDescent="0.25">
      <c r="F52" t="s">
        <v>32</v>
      </c>
      <c r="G52">
        <v>5</v>
      </c>
      <c r="H52" s="18">
        <f>F23</f>
        <v>17.250627072</v>
      </c>
      <c r="I52" s="6">
        <f t="shared" si="6"/>
        <v>14.772727272727273</v>
      </c>
      <c r="J52" s="17">
        <f t="shared" si="7"/>
        <v>17.250627072</v>
      </c>
    </row>
    <row r="53" spans="6:10" x14ac:dyDescent="0.25">
      <c r="F53" t="s">
        <v>33</v>
      </c>
      <c r="G53">
        <v>6</v>
      </c>
      <c r="H53" s="18">
        <f>F25</f>
        <v>12.88952342528</v>
      </c>
      <c r="I53" s="6">
        <f t="shared" si="6"/>
        <v>14.772727272727273</v>
      </c>
      <c r="J53" s="17">
        <f t="shared" si="7"/>
        <v>12.88952342528</v>
      </c>
    </row>
    <row r="54" spans="6:10" x14ac:dyDescent="0.25">
      <c r="F54" t="s">
        <v>34</v>
      </c>
      <c r="G54">
        <v>7</v>
      </c>
      <c r="H54" s="18">
        <f>F27</f>
        <v>16.203962196787202</v>
      </c>
      <c r="I54" s="6">
        <f t="shared" si="6"/>
        <v>14.772727272727273</v>
      </c>
      <c r="J54" s="17">
        <f t="shared" si="7"/>
        <v>16.203962196787202</v>
      </c>
    </row>
    <row r="55" spans="6:10" x14ac:dyDescent="0.25">
      <c r="F55" t="s">
        <v>41</v>
      </c>
      <c r="G55">
        <v>8</v>
      </c>
      <c r="H55" s="17">
        <f>F29</f>
        <v>13.684988730441725</v>
      </c>
      <c r="I55" s="6">
        <f t="shared" ref="I55:I60" si="8">$F$12</f>
        <v>14.772727272727273</v>
      </c>
      <c r="J55" s="17">
        <f t="shared" si="7"/>
        <v>13.684988730441729</v>
      </c>
    </row>
    <row r="56" spans="6:10" x14ac:dyDescent="0.25">
      <c r="F56" t="s">
        <v>42</v>
      </c>
      <c r="G56">
        <v>9</v>
      </c>
      <c r="H56" s="17">
        <f>F31</f>
        <v>15.599408564864289</v>
      </c>
      <c r="I56" s="6">
        <f t="shared" si="8"/>
        <v>14.772727272727273</v>
      </c>
      <c r="J56" s="17">
        <f t="shared" si="7"/>
        <v>15.599408564864287</v>
      </c>
    </row>
    <row r="57" spans="6:10" x14ac:dyDescent="0.25">
      <c r="F57" t="s">
        <v>43</v>
      </c>
      <c r="G57">
        <v>10</v>
      </c>
      <c r="H57" s="17">
        <f>F33</f>
        <v>14.14444949070314</v>
      </c>
      <c r="I57" s="6">
        <f t="shared" si="8"/>
        <v>14.772727272727273</v>
      </c>
      <c r="J57" s="17">
        <f t="shared" si="7"/>
        <v>14.144449490703142</v>
      </c>
    </row>
    <row r="58" spans="6:10" x14ac:dyDescent="0.25">
      <c r="F58" t="s">
        <v>44</v>
      </c>
      <c r="G58">
        <v>11</v>
      </c>
      <c r="H58" s="17">
        <f>F35</f>
        <v>15.250218387065614</v>
      </c>
      <c r="I58" s="6">
        <f t="shared" si="8"/>
        <v>14.772727272727273</v>
      </c>
      <c r="J58" s="17">
        <f t="shared" si="7"/>
        <v>15.250218387065612</v>
      </c>
    </row>
    <row r="59" spans="6:10" x14ac:dyDescent="0.25">
      <c r="F59" t="s">
        <v>45</v>
      </c>
      <c r="G59">
        <v>12</v>
      </c>
      <c r="H59" s="17">
        <f>F37</f>
        <v>14.409834025830133</v>
      </c>
      <c r="I59" s="6">
        <f t="shared" si="8"/>
        <v>14.772727272727273</v>
      </c>
      <c r="J59" s="17">
        <f t="shared" si="7"/>
        <v>14.409834025830136</v>
      </c>
    </row>
    <row r="60" spans="6:10" x14ac:dyDescent="0.25">
      <c r="F60" t="s">
        <v>46</v>
      </c>
      <c r="G60">
        <v>13</v>
      </c>
      <c r="H60" s="17">
        <f>F39</f>
        <v>15.048526140369098</v>
      </c>
      <c r="I60" s="6">
        <f t="shared" si="8"/>
        <v>14.772727272727273</v>
      </c>
      <c r="J60" s="17">
        <f t="shared" si="7"/>
        <v>15.048526140369098</v>
      </c>
    </row>
  </sheetData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41" r:id="rId4" name="Spinner 17">
              <controlPr defaultSize="0" autoPict="0">
                <anchor moveWithCells="1" sizeWithCells="1">
                  <from>
                    <xdr:col>6</xdr:col>
                    <xdr:colOff>419100</xdr:colOff>
                    <xdr:row>0</xdr:row>
                    <xdr:rowOff>9525</xdr:rowOff>
                  </from>
                  <to>
                    <xdr:col>6</xdr:col>
                    <xdr:colOff>600075</xdr:colOff>
                    <xdr:row>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5" name="Spinner 18">
              <controlPr defaultSize="0" autoPict="0">
                <anchor moveWithCells="1" sizeWithCells="1">
                  <from>
                    <xdr:col>7</xdr:col>
                    <xdr:colOff>419100</xdr:colOff>
                    <xdr:row>0</xdr:row>
                    <xdr:rowOff>9525</xdr:rowOff>
                  </from>
                  <to>
                    <xdr:col>8</xdr:col>
                    <xdr:colOff>0</xdr:colOff>
                    <xdr:row>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6" name="Spinner 19">
              <controlPr defaultSize="0" autoPict="0">
                <anchor moveWithCells="1" sizeWithCells="1">
                  <from>
                    <xdr:col>8</xdr:col>
                    <xdr:colOff>409575</xdr:colOff>
                    <xdr:row>0</xdr:row>
                    <xdr:rowOff>0</xdr:rowOff>
                  </from>
                  <to>
                    <xdr:col>8</xdr:col>
                    <xdr:colOff>600075</xdr:colOff>
                    <xdr:row>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7" name="Spinner 20">
              <controlPr defaultSize="0" autoPict="0">
                <anchor moveWithCells="1" sizeWithCells="1">
                  <from>
                    <xdr:col>9</xdr:col>
                    <xdr:colOff>419100</xdr:colOff>
                    <xdr:row>0</xdr:row>
                    <xdr:rowOff>9525</xdr:rowOff>
                  </from>
                  <to>
                    <xdr:col>10</xdr:col>
                    <xdr:colOff>9525</xdr:colOff>
                    <xdr:row>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8" name="Spinner 21">
              <controlPr defaultSize="0" autoPict="0">
                <anchor moveWithCells="1" sizeWithCells="1">
                  <from>
                    <xdr:col>5</xdr:col>
                    <xdr:colOff>428625</xdr:colOff>
                    <xdr:row>0</xdr:row>
                    <xdr:rowOff>9525</xdr:rowOff>
                  </from>
                  <to>
                    <xdr:col>6</xdr:col>
                    <xdr:colOff>0</xdr:colOff>
                    <xdr:row>1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L63"/>
  <sheetViews>
    <sheetView workbookViewId="0">
      <selection activeCell="K6" sqref="K6"/>
    </sheetView>
  </sheetViews>
  <sheetFormatPr defaultRowHeight="15" x14ac:dyDescent="0.25"/>
  <cols>
    <col min="8" max="8" width="14.42578125" bestFit="1" customWidth="1"/>
  </cols>
  <sheetData>
    <row r="1" spans="1:12" ht="18.75" x14ac:dyDescent="0.3">
      <c r="F1" s="3" t="s">
        <v>0</v>
      </c>
      <c r="G1" s="3" t="s">
        <v>1</v>
      </c>
      <c r="H1" s="3" t="s">
        <v>16</v>
      </c>
      <c r="I1" s="3" t="s">
        <v>17</v>
      </c>
      <c r="J1" s="3" t="s">
        <v>7</v>
      </c>
      <c r="K1" s="3" t="s">
        <v>53</v>
      </c>
      <c r="L1" s="3" t="s">
        <v>54</v>
      </c>
    </row>
    <row r="2" spans="1:12" ht="18.75" x14ac:dyDescent="0.3">
      <c r="F2" s="5" t="s">
        <v>2</v>
      </c>
      <c r="G2" s="5" t="s">
        <v>3</v>
      </c>
      <c r="H2" s="2">
        <f>$C$13-31</f>
        <v>-4</v>
      </c>
      <c r="I2" s="2">
        <f>($D$13-50)/100</f>
        <v>0.48</v>
      </c>
      <c r="J2" s="5" t="s">
        <v>2</v>
      </c>
      <c r="K2" s="5" t="s">
        <v>2</v>
      </c>
      <c r="L2" s="5" t="s">
        <v>2</v>
      </c>
    </row>
    <row r="3" spans="1:12" x14ac:dyDescent="0.25">
      <c r="F3" s="2">
        <f>A13-20</f>
        <v>12</v>
      </c>
      <c r="G3" s="2">
        <f>(B13-100)/100</f>
        <v>-0.42</v>
      </c>
      <c r="H3" s="2">
        <f>$H$2+$K$3*$L$3</f>
        <v>-1.3600000000000003</v>
      </c>
      <c r="I3" s="2">
        <f>$I$2*(1-$K$3)</f>
        <v>0.36480000000000001</v>
      </c>
      <c r="J3" s="2">
        <f>E13</f>
        <v>5</v>
      </c>
      <c r="K3" s="2">
        <f>(A14-100)/100</f>
        <v>0.24</v>
      </c>
      <c r="L3" s="2">
        <f>B14</f>
        <v>11</v>
      </c>
    </row>
    <row r="4" spans="1:12" x14ac:dyDescent="0.25">
      <c r="F4" t="s">
        <v>4</v>
      </c>
      <c r="G4" t="s">
        <v>5</v>
      </c>
      <c r="H4" t="s">
        <v>4</v>
      </c>
      <c r="I4" t="s">
        <v>5</v>
      </c>
    </row>
    <row r="5" spans="1:12" x14ac:dyDescent="0.25">
      <c r="F5" t="s">
        <v>6</v>
      </c>
      <c r="G5" t="s">
        <v>0</v>
      </c>
      <c r="H5" t="s">
        <v>56</v>
      </c>
      <c r="I5" t="s">
        <v>55</v>
      </c>
    </row>
    <row r="6" spans="1:12" x14ac:dyDescent="0.25">
      <c r="F6">
        <f>IF(G3=0,"",-1*F3/G3)</f>
        <v>28.571428571428573</v>
      </c>
      <c r="G6">
        <f>F3</f>
        <v>12</v>
      </c>
      <c r="H6">
        <f>IF($I$3=0,"",-1*$H$3/$I$3)</f>
        <v>3.7280701754385972</v>
      </c>
      <c r="I6">
        <f>$I$3</f>
        <v>0.36480000000000001</v>
      </c>
    </row>
    <row r="9" spans="1:12" x14ac:dyDescent="0.25">
      <c r="A9">
        <v>32</v>
      </c>
    </row>
    <row r="10" spans="1:12" x14ac:dyDescent="0.25">
      <c r="F10" s="12" t="s">
        <v>10</v>
      </c>
      <c r="G10" s="10" t="s">
        <v>8</v>
      </c>
      <c r="H10" s="8" t="s">
        <v>9</v>
      </c>
    </row>
    <row r="11" spans="1:12" x14ac:dyDescent="0.25">
      <c r="F11" s="11">
        <v>0</v>
      </c>
      <c r="G11" s="9">
        <f>$F$3+$G$3*F11</f>
        <v>12</v>
      </c>
      <c r="H11" s="7">
        <f>$H$3+$I$3*F11</f>
        <v>-1.3600000000000003</v>
      </c>
    </row>
    <row r="12" spans="1:12" x14ac:dyDescent="0.25">
      <c r="F12" s="11">
        <f>$F$6</f>
        <v>28.571428571428573</v>
      </c>
      <c r="G12" s="9">
        <f>$F$3+$G$3*F12</f>
        <v>0</v>
      </c>
      <c r="H12" s="7">
        <f t="shared" ref="H12:H14" si="0">$H$3+$I$3*F12</f>
        <v>9.0628571428571441</v>
      </c>
    </row>
    <row r="13" spans="1:12" x14ac:dyDescent="0.25">
      <c r="A13">
        <v>32</v>
      </c>
      <c r="B13">
        <v>58</v>
      </c>
      <c r="C13">
        <v>27</v>
      </c>
      <c r="D13">
        <v>98</v>
      </c>
      <c r="E13">
        <v>5</v>
      </c>
      <c r="F13" s="11">
        <f>$H$6</f>
        <v>3.7280701754385972</v>
      </c>
      <c r="G13" s="9">
        <f>$F$3+$G$3*F13</f>
        <v>10.434210526315789</v>
      </c>
      <c r="H13" s="7">
        <f t="shared" si="0"/>
        <v>0</v>
      </c>
    </row>
    <row r="14" spans="1:12" x14ac:dyDescent="0.25">
      <c r="A14">
        <v>124</v>
      </c>
      <c r="B14">
        <v>11</v>
      </c>
      <c r="F14" s="11">
        <f>($F$3-$H$3)/($I$3-$G$3)</f>
        <v>17.023445463812436</v>
      </c>
      <c r="G14" s="9">
        <f>$F$3+$G$3*F14</f>
        <v>4.8501529051987768</v>
      </c>
      <c r="H14" s="7">
        <f t="shared" si="0"/>
        <v>4.8501529051987768</v>
      </c>
    </row>
    <row r="15" spans="1:12" x14ac:dyDescent="0.25">
      <c r="B15">
        <f>$I$2*(1-$K$3)/$G$3</f>
        <v>-0.86857142857142866</v>
      </c>
      <c r="F15" s="17">
        <f>$J$3</f>
        <v>5</v>
      </c>
      <c r="I15" s="16">
        <v>0</v>
      </c>
      <c r="K15">
        <v>0</v>
      </c>
    </row>
    <row r="16" spans="1:12" x14ac:dyDescent="0.25">
      <c r="F16" s="17">
        <f t="shared" ref="F16:F34" si="1">IF(K16=1,F15,(I15-$F$3)/$G$3)</f>
        <v>5</v>
      </c>
      <c r="I16" s="16">
        <f t="shared" ref="I16:I34" si="2">IF(K16=1,$H$3+$I$3*F16,I15)</f>
        <v>0.46399999999999975</v>
      </c>
      <c r="K16">
        <v>1</v>
      </c>
    </row>
    <row r="17" spans="6:11" x14ac:dyDescent="0.25">
      <c r="F17" s="17">
        <f t="shared" si="1"/>
        <v>27.466666666666665</v>
      </c>
      <c r="I17" s="16">
        <f t="shared" si="2"/>
        <v>0.46399999999999975</v>
      </c>
      <c r="K17">
        <v>0</v>
      </c>
    </row>
    <row r="18" spans="6:11" x14ac:dyDescent="0.25">
      <c r="F18" s="17">
        <f t="shared" si="1"/>
        <v>27.466666666666665</v>
      </c>
      <c r="I18" s="16">
        <f t="shared" si="2"/>
        <v>8.6598399999999991</v>
      </c>
      <c r="K18">
        <v>1</v>
      </c>
    </row>
    <row r="19" spans="6:11" x14ac:dyDescent="0.25">
      <c r="F19" s="17">
        <f t="shared" si="1"/>
        <v>7.9527619047619069</v>
      </c>
      <c r="I19" s="16">
        <f t="shared" si="2"/>
        <v>8.6598399999999991</v>
      </c>
      <c r="K19">
        <v>0</v>
      </c>
    </row>
    <row r="20" spans="6:11" x14ac:dyDescent="0.25">
      <c r="F20" s="17">
        <f t="shared" si="1"/>
        <v>7.9527619047619069</v>
      </c>
      <c r="I20" s="16">
        <f t="shared" si="2"/>
        <v>1.5411675428571434</v>
      </c>
      <c r="K20">
        <v>1</v>
      </c>
    </row>
    <row r="21" spans="6:11" x14ac:dyDescent="0.25">
      <c r="F21" s="17">
        <f t="shared" si="1"/>
        <v>24.901982040816325</v>
      </c>
      <c r="I21" s="16">
        <f t="shared" si="2"/>
        <v>1.5411675428571434</v>
      </c>
      <c r="K21">
        <v>0</v>
      </c>
    </row>
    <row r="22" spans="6:11" x14ac:dyDescent="0.25">
      <c r="F22" s="17">
        <f t="shared" si="1"/>
        <v>24.901982040816325</v>
      </c>
      <c r="I22" s="16">
        <f t="shared" si="2"/>
        <v>7.7242430484897957</v>
      </c>
      <c r="K22">
        <v>1</v>
      </c>
    </row>
    <row r="23" spans="6:11" x14ac:dyDescent="0.25">
      <c r="F23" s="17">
        <f t="shared" si="1"/>
        <v>10.180373694071916</v>
      </c>
      <c r="I23" s="16">
        <f t="shared" si="2"/>
        <v>7.7242430484897957</v>
      </c>
      <c r="K23">
        <v>0</v>
      </c>
    </row>
    <row r="24" spans="6:11" x14ac:dyDescent="0.25">
      <c r="F24" s="17">
        <f t="shared" si="1"/>
        <v>10.180373694071916</v>
      </c>
      <c r="I24" s="16">
        <f t="shared" si="2"/>
        <v>2.3538003235974347</v>
      </c>
      <c r="K24">
        <v>1</v>
      </c>
    </row>
    <row r="25" spans="6:11" x14ac:dyDescent="0.25">
      <c r="F25" s="17">
        <f t="shared" si="1"/>
        <v>22.967142086672776</v>
      </c>
      <c r="I25" s="16">
        <f t="shared" si="2"/>
        <v>2.3538003235974347</v>
      </c>
      <c r="K25">
        <v>0</v>
      </c>
    </row>
    <row r="26" spans="6:11" x14ac:dyDescent="0.25">
      <c r="F26" s="17">
        <f t="shared" si="1"/>
        <v>22.967142086672776</v>
      </c>
      <c r="I26" s="16">
        <f t="shared" si="2"/>
        <v>7.0184134332182291</v>
      </c>
      <c r="K26">
        <v>1</v>
      </c>
    </row>
    <row r="27" spans="6:11" x14ac:dyDescent="0.25">
      <c r="F27" s="17">
        <f t="shared" si="1"/>
        <v>11.860920397099456</v>
      </c>
      <c r="I27" s="16">
        <f t="shared" si="2"/>
        <v>7.0184134332182291</v>
      </c>
      <c r="K27">
        <v>0</v>
      </c>
    </row>
    <row r="28" spans="6:11" x14ac:dyDescent="0.25">
      <c r="F28" s="17">
        <f t="shared" si="1"/>
        <v>11.860920397099456</v>
      </c>
      <c r="I28" s="16">
        <f t="shared" si="2"/>
        <v>2.9668637608618811</v>
      </c>
      <c r="K28">
        <v>1</v>
      </c>
    </row>
    <row r="29" spans="6:11" x14ac:dyDescent="0.25">
      <c r="F29" s="17">
        <f t="shared" si="1"/>
        <v>21.507467236043144</v>
      </c>
      <c r="I29" s="16">
        <f t="shared" si="2"/>
        <v>2.9668637608618811</v>
      </c>
      <c r="K29">
        <v>0</v>
      </c>
    </row>
    <row r="30" spans="6:11" x14ac:dyDescent="0.25">
      <c r="F30" s="17">
        <f t="shared" si="1"/>
        <v>21.507467236043144</v>
      </c>
      <c r="I30" s="16">
        <f t="shared" si="2"/>
        <v>6.4859240477085391</v>
      </c>
      <c r="K30">
        <v>1</v>
      </c>
    </row>
    <row r="31" spans="6:11" x14ac:dyDescent="0.25">
      <c r="F31" s="17">
        <f t="shared" si="1"/>
        <v>13.128752267360621</v>
      </c>
      <c r="I31" s="16">
        <f t="shared" si="2"/>
        <v>6.4859240477085391</v>
      </c>
      <c r="K31">
        <v>0</v>
      </c>
    </row>
    <row r="32" spans="6:11" x14ac:dyDescent="0.25">
      <c r="F32" s="17">
        <f t="shared" si="1"/>
        <v>13.128752267360621</v>
      </c>
      <c r="I32" s="16">
        <f t="shared" si="2"/>
        <v>3.4293688271331542</v>
      </c>
      <c r="K32">
        <v>1</v>
      </c>
    </row>
    <row r="33" spans="6:11" x14ac:dyDescent="0.25">
      <c r="F33" s="17">
        <f t="shared" si="1"/>
        <v>20.406264697302017</v>
      </c>
      <c r="I33" s="16">
        <f t="shared" si="2"/>
        <v>3.4293688271331542</v>
      </c>
      <c r="K33">
        <v>0</v>
      </c>
    </row>
    <row r="34" spans="6:11" x14ac:dyDescent="0.25">
      <c r="F34" s="17">
        <f t="shared" si="1"/>
        <v>20.406264697302017</v>
      </c>
      <c r="I34" s="16">
        <f t="shared" si="2"/>
        <v>6.0842053615757754</v>
      </c>
      <c r="K34">
        <v>1</v>
      </c>
    </row>
    <row r="35" spans="6:11" x14ac:dyDescent="0.25">
      <c r="F35" s="17">
        <f t="shared" ref="F35:F41" si="3">IF(K35=1,F34,(I34-$F$3)/$G$3)</f>
        <v>14.085225329581487</v>
      </c>
      <c r="I35" s="16">
        <f t="shared" ref="I35:I41" si="4">IF(K35=1,$H$3+$I$3*F35,I34)</f>
        <v>6.0842053615757754</v>
      </c>
      <c r="K35">
        <v>0</v>
      </c>
    </row>
    <row r="36" spans="6:11" x14ac:dyDescent="0.25">
      <c r="F36" s="17">
        <f t="shared" si="3"/>
        <v>14.085225329581487</v>
      </c>
      <c r="I36" s="16">
        <f t="shared" si="4"/>
        <v>3.7782902002313259</v>
      </c>
      <c r="K36">
        <v>1</v>
      </c>
    </row>
    <row r="37" spans="6:11" x14ac:dyDescent="0.25">
      <c r="F37" s="17">
        <f t="shared" si="3"/>
        <v>19.575499523258749</v>
      </c>
      <c r="I37" s="16">
        <f t="shared" si="4"/>
        <v>3.7782902002313259</v>
      </c>
      <c r="K37">
        <v>0</v>
      </c>
    </row>
    <row r="38" spans="6:11" x14ac:dyDescent="0.25">
      <c r="F38" s="17">
        <f t="shared" si="3"/>
        <v>19.575499523258749</v>
      </c>
      <c r="I38" s="16">
        <f t="shared" si="4"/>
        <v>5.7811422260847918</v>
      </c>
      <c r="K38">
        <v>1</v>
      </c>
    </row>
    <row r="39" spans="6:11" x14ac:dyDescent="0.25">
      <c r="F39" s="17">
        <f t="shared" si="3"/>
        <v>14.806804223607639</v>
      </c>
      <c r="I39" s="16">
        <f t="shared" si="4"/>
        <v>5.7811422260847918</v>
      </c>
      <c r="K39">
        <v>0</v>
      </c>
    </row>
    <row r="40" spans="6:11" x14ac:dyDescent="0.25">
      <c r="F40" s="17">
        <f t="shared" si="3"/>
        <v>14.806804223607639</v>
      </c>
      <c r="I40" s="16">
        <f t="shared" si="4"/>
        <v>4.0415221807720663</v>
      </c>
      <c r="K40">
        <v>1</v>
      </c>
    </row>
    <row r="41" spans="6:11" x14ac:dyDescent="0.25">
      <c r="F41" s="17">
        <f t="shared" si="3"/>
        <v>18.948756712447462</v>
      </c>
      <c r="I41" s="16">
        <f t="shared" si="4"/>
        <v>4.0415221807720663</v>
      </c>
      <c r="K41">
        <v>0</v>
      </c>
    </row>
    <row r="46" spans="6:11" x14ac:dyDescent="0.25">
      <c r="G46" s="1" t="s">
        <v>35</v>
      </c>
      <c r="H46" s="13" t="s">
        <v>10</v>
      </c>
      <c r="I46" s="14" t="s">
        <v>11</v>
      </c>
      <c r="J46" s="12" t="s">
        <v>10</v>
      </c>
    </row>
    <row r="47" spans="6:11" x14ac:dyDescent="0.25">
      <c r="F47" t="s">
        <v>7</v>
      </c>
      <c r="G47">
        <v>0</v>
      </c>
      <c r="H47" s="18">
        <f>F15</f>
        <v>5</v>
      </c>
      <c r="I47" s="6">
        <f>$F$14</f>
        <v>17.023445463812436</v>
      </c>
      <c r="J47" s="17">
        <f>$F$14+($J$3-$F$14)*POWER($I$3/$G$3,G47)</f>
        <v>5</v>
      </c>
    </row>
    <row r="48" spans="6:11" x14ac:dyDescent="0.25">
      <c r="F48" t="s">
        <v>13</v>
      </c>
      <c r="G48">
        <v>1</v>
      </c>
      <c r="H48" s="18">
        <f>F17</f>
        <v>27.466666666666665</v>
      </c>
      <c r="I48" s="6">
        <f t="shared" ref="I48:I60" si="5">$F$14</f>
        <v>17.023445463812436</v>
      </c>
      <c r="J48" s="17">
        <f t="shared" ref="J48:J60" si="6">$F$14+($J$3-$F$14)*POWER($I$3/$G$3,G48)</f>
        <v>27.466666666666669</v>
      </c>
    </row>
    <row r="49" spans="6:10" x14ac:dyDescent="0.25">
      <c r="F49" t="s">
        <v>15</v>
      </c>
      <c r="G49">
        <v>2</v>
      </c>
      <c r="H49" s="18">
        <f>F19</f>
        <v>7.9527619047619069</v>
      </c>
      <c r="I49" s="6">
        <f t="shared" si="5"/>
        <v>17.023445463812436</v>
      </c>
      <c r="J49" s="17">
        <f t="shared" si="6"/>
        <v>7.9527619047619034</v>
      </c>
    </row>
    <row r="50" spans="6:10" x14ac:dyDescent="0.25">
      <c r="F50" t="s">
        <v>30</v>
      </c>
      <c r="G50">
        <v>3</v>
      </c>
      <c r="H50" s="18">
        <f>F21</f>
        <v>24.901982040816325</v>
      </c>
      <c r="I50" s="6">
        <f t="shared" si="5"/>
        <v>17.023445463812436</v>
      </c>
      <c r="J50" s="17">
        <f t="shared" si="6"/>
        <v>24.901982040816328</v>
      </c>
    </row>
    <row r="51" spans="6:10" x14ac:dyDescent="0.25">
      <c r="F51" t="s">
        <v>31</v>
      </c>
      <c r="G51">
        <v>4</v>
      </c>
      <c r="H51" s="18">
        <f>F23</f>
        <v>10.180373694071916</v>
      </c>
      <c r="I51" s="6">
        <f t="shared" si="5"/>
        <v>17.023445463812436</v>
      </c>
      <c r="J51" s="17">
        <f t="shared" si="6"/>
        <v>10.180373694071911</v>
      </c>
    </row>
    <row r="52" spans="6:10" x14ac:dyDescent="0.25">
      <c r="F52" t="s">
        <v>32</v>
      </c>
      <c r="G52">
        <v>5</v>
      </c>
      <c r="H52" s="18">
        <f>F25</f>
        <v>22.967142086672776</v>
      </c>
      <c r="I52" s="6">
        <f t="shared" si="5"/>
        <v>17.023445463812436</v>
      </c>
      <c r="J52" s="17">
        <f t="shared" si="6"/>
        <v>22.96714208667278</v>
      </c>
    </row>
    <row r="53" spans="6:10" x14ac:dyDescent="0.25">
      <c r="F53" t="s">
        <v>33</v>
      </c>
      <c r="G53">
        <v>6</v>
      </c>
      <c r="H53" s="18">
        <f>F27</f>
        <v>11.860920397099456</v>
      </c>
      <c r="I53" s="6">
        <f t="shared" si="5"/>
        <v>17.023445463812436</v>
      </c>
      <c r="J53" s="17">
        <f t="shared" si="6"/>
        <v>11.860920397099452</v>
      </c>
    </row>
    <row r="54" spans="6:10" x14ac:dyDescent="0.25">
      <c r="F54" t="s">
        <v>34</v>
      </c>
      <c r="G54">
        <v>7</v>
      </c>
      <c r="H54" s="18">
        <f>F29</f>
        <v>21.507467236043144</v>
      </c>
      <c r="I54" s="6">
        <f t="shared" si="5"/>
        <v>17.023445463812436</v>
      </c>
      <c r="J54" s="17">
        <f t="shared" si="6"/>
        <v>21.507467236043141</v>
      </c>
    </row>
    <row r="55" spans="6:10" x14ac:dyDescent="0.25">
      <c r="F55" t="s">
        <v>41</v>
      </c>
      <c r="G55">
        <v>8</v>
      </c>
      <c r="H55" s="17">
        <f>F31</f>
        <v>13.128752267360621</v>
      </c>
      <c r="I55" s="6">
        <f t="shared" si="5"/>
        <v>17.023445463812436</v>
      </c>
      <c r="J55" s="17">
        <f t="shared" si="6"/>
        <v>13.128752267360623</v>
      </c>
    </row>
    <row r="56" spans="6:10" x14ac:dyDescent="0.25">
      <c r="F56" t="s">
        <v>42</v>
      </c>
      <c r="G56">
        <v>9</v>
      </c>
      <c r="H56" s="17">
        <f>F33</f>
        <v>20.406264697302017</v>
      </c>
      <c r="I56" s="6">
        <f t="shared" si="5"/>
        <v>17.023445463812436</v>
      </c>
      <c r="J56" s="17">
        <f t="shared" si="6"/>
        <v>20.406264697302014</v>
      </c>
    </row>
    <row r="57" spans="6:10" x14ac:dyDescent="0.25">
      <c r="F57" t="s">
        <v>43</v>
      </c>
      <c r="G57">
        <v>10</v>
      </c>
      <c r="H57" s="17">
        <f>F35</f>
        <v>14.085225329581487</v>
      </c>
      <c r="I57" s="6">
        <f t="shared" si="5"/>
        <v>17.023445463812436</v>
      </c>
      <c r="J57" s="17">
        <f t="shared" si="6"/>
        <v>14.08522532958149</v>
      </c>
    </row>
    <row r="58" spans="6:10" x14ac:dyDescent="0.25">
      <c r="F58" t="s">
        <v>44</v>
      </c>
      <c r="G58">
        <v>11</v>
      </c>
      <c r="H58" s="17">
        <f>F37</f>
        <v>19.575499523258749</v>
      </c>
      <c r="I58" s="6">
        <f t="shared" si="5"/>
        <v>17.023445463812436</v>
      </c>
      <c r="J58" s="17">
        <f t="shared" si="6"/>
        <v>19.575499523258742</v>
      </c>
    </row>
    <row r="59" spans="6:10" x14ac:dyDescent="0.25">
      <c r="F59" t="s">
        <v>45</v>
      </c>
      <c r="G59">
        <v>12</v>
      </c>
      <c r="H59" s="17">
        <f>F39</f>
        <v>14.806804223607639</v>
      </c>
      <c r="I59" s="6">
        <f t="shared" si="5"/>
        <v>17.023445463812436</v>
      </c>
      <c r="J59" s="17">
        <f t="shared" si="6"/>
        <v>14.806804223607642</v>
      </c>
    </row>
    <row r="60" spans="6:10" x14ac:dyDescent="0.25">
      <c r="F60" t="s">
        <v>46</v>
      </c>
      <c r="G60">
        <v>13</v>
      </c>
      <c r="H60" s="17">
        <f>F41</f>
        <v>18.948756712447462</v>
      </c>
      <c r="I60" s="6">
        <f t="shared" si="5"/>
        <v>17.023445463812436</v>
      </c>
      <c r="J60" s="17">
        <f t="shared" si="6"/>
        <v>18.948756712447455</v>
      </c>
    </row>
    <row r="61" spans="6:10" x14ac:dyDescent="0.25">
      <c r="I61" s="6"/>
    </row>
    <row r="62" spans="6:10" x14ac:dyDescent="0.25">
      <c r="I62" s="6"/>
    </row>
    <row r="63" spans="6:10" x14ac:dyDescent="0.25">
      <c r="I63" s="6"/>
    </row>
  </sheetData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5" r:id="rId3" name="Spinner 7">
              <controlPr defaultSize="0" autoPict="0">
                <anchor moveWithCells="1" sizeWithCells="1">
                  <from>
                    <xdr:col>6</xdr:col>
                    <xdr:colOff>419100</xdr:colOff>
                    <xdr:row>0</xdr:row>
                    <xdr:rowOff>9525</xdr:rowOff>
                  </from>
                  <to>
                    <xdr:col>6</xdr:col>
                    <xdr:colOff>600075</xdr:colOff>
                    <xdr:row>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4" name="Spinner 8">
              <controlPr defaultSize="0" autoPict="0">
                <anchor moveWithCells="1" sizeWithCells="1">
                  <from>
                    <xdr:col>7</xdr:col>
                    <xdr:colOff>762000</xdr:colOff>
                    <xdr:row>0</xdr:row>
                    <xdr:rowOff>9525</xdr:rowOff>
                  </from>
                  <to>
                    <xdr:col>8</xdr:col>
                    <xdr:colOff>0</xdr:colOff>
                    <xdr:row>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5" name="Spinner 9">
              <controlPr defaultSize="0" autoPict="0">
                <anchor moveWithCells="1" sizeWithCells="1">
                  <from>
                    <xdr:col>8</xdr:col>
                    <xdr:colOff>409575</xdr:colOff>
                    <xdr:row>0</xdr:row>
                    <xdr:rowOff>0</xdr:rowOff>
                  </from>
                  <to>
                    <xdr:col>8</xdr:col>
                    <xdr:colOff>590550</xdr:colOff>
                    <xdr:row>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6" name="Spinner 10">
              <controlPr defaultSize="0" autoPict="0">
                <anchor moveWithCells="1" sizeWithCells="1">
                  <from>
                    <xdr:col>9</xdr:col>
                    <xdr:colOff>419100</xdr:colOff>
                    <xdr:row>0</xdr:row>
                    <xdr:rowOff>9525</xdr:rowOff>
                  </from>
                  <to>
                    <xdr:col>10</xdr:col>
                    <xdr:colOff>9525</xdr:colOff>
                    <xdr:row>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7" name="Spinner 13">
              <controlPr defaultSize="0" autoPict="0">
                <anchor moveWithCells="1" sizeWithCells="1">
                  <from>
                    <xdr:col>10</xdr:col>
                    <xdr:colOff>419100</xdr:colOff>
                    <xdr:row>0</xdr:row>
                    <xdr:rowOff>9525</xdr:rowOff>
                  </from>
                  <to>
                    <xdr:col>11</xdr:col>
                    <xdr:colOff>0</xdr:colOff>
                    <xdr:row>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8" name="Spinner 14">
              <controlPr defaultSize="0" autoPict="0">
                <anchor moveWithCells="1" sizeWithCells="1">
                  <from>
                    <xdr:col>11</xdr:col>
                    <xdr:colOff>409575</xdr:colOff>
                    <xdr:row>0</xdr:row>
                    <xdr:rowOff>19050</xdr:rowOff>
                  </from>
                  <to>
                    <xdr:col>11</xdr:col>
                    <xdr:colOff>581025</xdr:colOff>
                    <xdr:row>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9" name="Spinner 16">
              <controlPr defaultSize="0" autoPict="0">
                <anchor moveWithCells="1" sizeWithCells="1">
                  <from>
                    <xdr:col>5</xdr:col>
                    <xdr:colOff>428625</xdr:colOff>
                    <xdr:row>0</xdr:row>
                    <xdr:rowOff>9525</xdr:rowOff>
                  </from>
                  <to>
                    <xdr:col>6</xdr:col>
                    <xdr:colOff>0</xdr:colOff>
                    <xdr:row>1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L40"/>
  <sheetViews>
    <sheetView workbookViewId="0">
      <selection activeCell="B28" sqref="B28"/>
    </sheetView>
  </sheetViews>
  <sheetFormatPr defaultRowHeight="15" x14ac:dyDescent="0.25"/>
  <cols>
    <col min="8" max="8" width="16.140625" bestFit="1" customWidth="1"/>
  </cols>
  <sheetData>
    <row r="1" spans="1:12" ht="18.75" x14ac:dyDescent="0.3">
      <c r="F1" s="3" t="s">
        <v>0</v>
      </c>
      <c r="G1" s="3" t="s">
        <v>1</v>
      </c>
      <c r="H1" s="3" t="s">
        <v>16</v>
      </c>
      <c r="I1" s="3" t="s">
        <v>17</v>
      </c>
      <c r="J1" s="3" t="s">
        <v>7</v>
      </c>
      <c r="K1" s="3" t="s">
        <v>57</v>
      </c>
      <c r="L1" s="3" t="s">
        <v>13</v>
      </c>
    </row>
    <row r="2" spans="1:12" ht="18.75" x14ac:dyDescent="0.3">
      <c r="F2" s="5" t="s">
        <v>2</v>
      </c>
      <c r="G2" s="5" t="s">
        <v>3</v>
      </c>
      <c r="H2" s="5" t="s">
        <v>3</v>
      </c>
      <c r="I2" s="5" t="s">
        <v>2</v>
      </c>
      <c r="J2" s="5" t="s">
        <v>2</v>
      </c>
      <c r="K2" s="5" t="s">
        <v>2</v>
      </c>
      <c r="L2" s="5" t="s">
        <v>2</v>
      </c>
    </row>
    <row r="3" spans="1:12" x14ac:dyDescent="0.25">
      <c r="F3" s="2">
        <f>A13-20</f>
        <v>365</v>
      </c>
      <c r="G3" s="2">
        <f>(B13-500)/100</f>
        <v>-1.45</v>
      </c>
      <c r="H3" s="2">
        <f>$C$13-500</f>
        <v>-2</v>
      </c>
      <c r="I3" s="2">
        <f>($D$13-50)/100</f>
        <v>0.7</v>
      </c>
      <c r="J3" s="2">
        <f>E13</f>
        <v>147</v>
      </c>
      <c r="K3" s="2">
        <f>(A14-1000)/100</f>
        <v>0.47</v>
      </c>
      <c r="L3" s="2">
        <f>B14</f>
        <v>152</v>
      </c>
    </row>
    <row r="9" spans="1:12" x14ac:dyDescent="0.25">
      <c r="A9">
        <v>385</v>
      </c>
    </row>
    <row r="10" spans="1:12" x14ac:dyDescent="0.25">
      <c r="F10" s="12"/>
      <c r="G10" s="10" t="s">
        <v>35</v>
      </c>
      <c r="H10" s="20" t="s">
        <v>10</v>
      </c>
      <c r="I10" s="22" t="s">
        <v>11</v>
      </c>
      <c r="J10" s="10" t="s">
        <v>35</v>
      </c>
      <c r="K10" s="19" t="s">
        <v>8</v>
      </c>
      <c r="L10" s="8" t="s">
        <v>9</v>
      </c>
    </row>
    <row r="11" spans="1:12" x14ac:dyDescent="0.25">
      <c r="F11" s="11"/>
      <c r="G11" s="10">
        <v>0</v>
      </c>
      <c r="H11" s="20">
        <f>$J$3</f>
        <v>147</v>
      </c>
      <c r="I11" s="11">
        <f>$B$28</f>
        <v>170.69767441860466</v>
      </c>
      <c r="J11" s="10">
        <v>0</v>
      </c>
      <c r="K11" s="1">
        <f t="shared" ref="K11:K39" si="0">$F$3+$G$3*H11</f>
        <v>151.85</v>
      </c>
      <c r="L11" s="1"/>
    </row>
    <row r="12" spans="1:12" x14ac:dyDescent="0.25">
      <c r="F12" s="11"/>
      <c r="G12" s="10">
        <v>1</v>
      </c>
      <c r="H12" s="20">
        <f>$L$3</f>
        <v>152</v>
      </c>
      <c r="I12" s="11">
        <f t="shared" ref="I12:I39" si="1">$B$28</f>
        <v>170.69767441860466</v>
      </c>
      <c r="J12" s="10">
        <v>1</v>
      </c>
      <c r="K12" s="1">
        <f t="shared" si="0"/>
        <v>144.6</v>
      </c>
      <c r="L12" s="1"/>
    </row>
    <row r="13" spans="1:12" x14ac:dyDescent="0.25">
      <c r="A13">
        <v>385</v>
      </c>
      <c r="B13">
        <v>355</v>
      </c>
      <c r="C13">
        <v>498</v>
      </c>
      <c r="D13">
        <v>120</v>
      </c>
      <c r="E13">
        <v>147</v>
      </c>
      <c r="F13" s="11"/>
      <c r="G13" s="10">
        <v>2</v>
      </c>
      <c r="H13" s="20">
        <f>$B$17*H12+$B$18*H11+$B$19</f>
        <v>178.58965517241379</v>
      </c>
      <c r="I13" s="11">
        <f t="shared" si="1"/>
        <v>170.69767441860466</v>
      </c>
      <c r="J13" s="10">
        <v>2</v>
      </c>
      <c r="K13" s="1">
        <f t="shared" si="0"/>
        <v>106.04500000000002</v>
      </c>
      <c r="L13" s="1">
        <f t="shared" ref="L13:L39" si="2">$I$3*(1+$K$3)*H12-$I$3*$K$3*H11+$H$3</f>
        <v>106.04499999999999</v>
      </c>
    </row>
    <row r="14" spans="1:12" x14ac:dyDescent="0.25">
      <c r="A14">
        <v>1047</v>
      </c>
      <c r="B14">
        <v>152</v>
      </c>
      <c r="F14" s="11"/>
      <c r="G14" s="10">
        <v>3</v>
      </c>
      <c r="H14" s="20">
        <f t="shared" ref="H14:H26" si="3">$B$17*H13+$B$18*H12+$B$19</f>
        <v>160.85465160523188</v>
      </c>
      <c r="I14" s="11">
        <f t="shared" si="1"/>
        <v>170.69767441860466</v>
      </c>
      <c r="J14" s="10">
        <v>3</v>
      </c>
      <c r="K14" s="1">
        <f t="shared" si="0"/>
        <v>131.76075517241378</v>
      </c>
      <c r="L14" s="1">
        <f t="shared" si="2"/>
        <v>131.76075517241378</v>
      </c>
    </row>
    <row r="15" spans="1:12" x14ac:dyDescent="0.25">
      <c r="G15" s="10">
        <v>4</v>
      </c>
      <c r="H15" s="20">
        <f t="shared" si="3"/>
        <v>179.47348968961415</v>
      </c>
      <c r="I15" s="11">
        <f t="shared" si="1"/>
        <v>170.69767441860466</v>
      </c>
      <c r="J15" s="10">
        <v>4</v>
      </c>
      <c r="K15" s="1">
        <f t="shared" si="0"/>
        <v>104.76343995005948</v>
      </c>
      <c r="L15" s="1">
        <f t="shared" si="2"/>
        <v>104.76343995005945</v>
      </c>
    </row>
    <row r="16" spans="1:12" x14ac:dyDescent="0.25">
      <c r="G16" s="10">
        <v>5</v>
      </c>
      <c r="H16" s="20">
        <f t="shared" si="3"/>
        <v>162.2365237844885</v>
      </c>
      <c r="I16" s="11">
        <f t="shared" si="1"/>
        <v>170.69767441860466</v>
      </c>
      <c r="J16" s="10">
        <v>5</v>
      </c>
      <c r="K16" s="1">
        <f t="shared" si="0"/>
        <v>129.7570405124917</v>
      </c>
      <c r="L16" s="1">
        <f t="shared" si="2"/>
        <v>129.75704051249167</v>
      </c>
    </row>
    <row r="17" spans="1:12" x14ac:dyDescent="0.25">
      <c r="A17" t="s">
        <v>58</v>
      </c>
      <c r="B17">
        <f>$I$3*(1+$K$3)/$G$3</f>
        <v>-0.70965517241379306</v>
      </c>
      <c r="G17" s="10">
        <v>6</v>
      </c>
      <c r="H17" s="20">
        <f t="shared" si="3"/>
        <v>178.69337595423752</v>
      </c>
      <c r="I17" s="11">
        <f t="shared" si="1"/>
        <v>170.69767441860466</v>
      </c>
      <c r="J17" s="10">
        <v>6</v>
      </c>
      <c r="K17" s="1">
        <f t="shared" si="0"/>
        <v>105.89460486635562</v>
      </c>
      <c r="L17" s="1">
        <f t="shared" si="2"/>
        <v>105.89460486635559</v>
      </c>
    </row>
    <row r="18" spans="1:12" x14ac:dyDescent="0.25">
      <c r="A18" t="s">
        <v>59</v>
      </c>
      <c r="B18">
        <f>-$I$3*$K$3/$G$3</f>
        <v>0.22689655172413792</v>
      </c>
      <c r="G18" s="10">
        <v>7</v>
      </c>
      <c r="H18" s="20">
        <f t="shared" si="3"/>
        <v>163.10367756426643</v>
      </c>
      <c r="I18" s="11">
        <f t="shared" si="1"/>
        <v>170.69767441860466</v>
      </c>
      <c r="J18" s="10">
        <v>7</v>
      </c>
      <c r="K18" s="1">
        <f t="shared" si="0"/>
        <v>128.49966753181369</v>
      </c>
      <c r="L18" s="1">
        <f t="shared" si="2"/>
        <v>128.49966753181369</v>
      </c>
    </row>
    <row r="19" spans="1:12" x14ac:dyDescent="0.25">
      <c r="A19" t="s">
        <v>60</v>
      </c>
      <c r="B19">
        <f>($H$3-$F$3)/$G$3</f>
        <v>253.10344827586206</v>
      </c>
      <c r="G19" s="10">
        <v>8</v>
      </c>
      <c r="H19" s="20">
        <f t="shared" si="3"/>
        <v>177.90099067263034</v>
      </c>
      <c r="I19" s="11">
        <f t="shared" si="1"/>
        <v>170.69767441860466</v>
      </c>
      <c r="J19" s="10">
        <v>8</v>
      </c>
      <c r="K19" s="1">
        <f t="shared" si="0"/>
        <v>107.04356352468602</v>
      </c>
      <c r="L19" s="1">
        <f t="shared" si="2"/>
        <v>107.04356352468599</v>
      </c>
    </row>
    <row r="20" spans="1:12" x14ac:dyDescent="0.25">
      <c r="G20" s="10">
        <v>9</v>
      </c>
      <c r="H20" s="20">
        <f t="shared" si="3"/>
        <v>163.86275208034968</v>
      </c>
      <c r="I20" s="11">
        <f t="shared" si="1"/>
        <v>170.69767441860466</v>
      </c>
      <c r="J20" s="10">
        <v>9</v>
      </c>
      <c r="K20" s="1">
        <f t="shared" si="0"/>
        <v>127.39900948349296</v>
      </c>
      <c r="L20" s="1">
        <f t="shared" si="2"/>
        <v>127.39900948349296</v>
      </c>
    </row>
    <row r="21" spans="1:12" x14ac:dyDescent="0.25">
      <c r="A21" t="s">
        <v>61</v>
      </c>
      <c r="B21">
        <f>$B$17</f>
        <v>-0.70965517241379306</v>
      </c>
      <c r="G21" s="10">
        <v>10</v>
      </c>
      <c r="H21" s="20">
        <f t="shared" si="3"/>
        <v>177.18252002801074</v>
      </c>
      <c r="I21" s="11">
        <f t="shared" si="1"/>
        <v>170.69767441860466</v>
      </c>
      <c r="J21" s="10">
        <v>10</v>
      </c>
      <c r="K21" s="1">
        <f t="shared" si="0"/>
        <v>108.08534595938443</v>
      </c>
      <c r="L21" s="1">
        <f t="shared" si="2"/>
        <v>108.08534595938443</v>
      </c>
    </row>
    <row r="22" spans="1:12" x14ac:dyDescent="0.25">
      <c r="A22" t="s">
        <v>62</v>
      </c>
      <c r="B22">
        <f>-$B$18</f>
        <v>-0.22689655172413792</v>
      </c>
      <c r="G22" s="10">
        <v>11</v>
      </c>
      <c r="H22" s="20">
        <f t="shared" si="3"/>
        <v>164.5448498797324</v>
      </c>
      <c r="I22" s="11">
        <f t="shared" si="1"/>
        <v>170.69767441860466</v>
      </c>
      <c r="J22" s="10">
        <v>11</v>
      </c>
      <c r="K22" s="1">
        <f t="shared" si="0"/>
        <v>126.40996767438804</v>
      </c>
      <c r="L22" s="1">
        <f t="shared" si="2"/>
        <v>126.40996767438801</v>
      </c>
    </row>
    <row r="23" spans="1:12" x14ac:dyDescent="0.25">
      <c r="G23" s="10">
        <v>12</v>
      </c>
      <c r="H23" s="20">
        <f t="shared" si="3"/>
        <v>176.5354472848075</v>
      </c>
      <c r="I23" s="11">
        <f t="shared" si="1"/>
        <v>170.69767441860466</v>
      </c>
      <c r="J23" s="10">
        <v>12</v>
      </c>
      <c r="K23" s="1">
        <f t="shared" si="0"/>
        <v>109.02360143702913</v>
      </c>
      <c r="L23" s="1">
        <f t="shared" si="2"/>
        <v>109.02360143702909</v>
      </c>
    </row>
    <row r="24" spans="1:12" x14ac:dyDescent="0.25">
      <c r="A24" t="s">
        <v>63</v>
      </c>
      <c r="B24">
        <f>(-B21+SQRT(B21*B21-4*B22))/2</f>
        <v>0.94879658174248038</v>
      </c>
      <c r="C24">
        <f>SQRT((B21*B21+ABS(B21*B21-4*B22))/4)</f>
        <v>0.69188278168412531</v>
      </c>
      <c r="G24" s="10">
        <v>13</v>
      </c>
      <c r="H24" s="20">
        <f t="shared" si="3"/>
        <v>165.15881403749313</v>
      </c>
      <c r="I24" s="11">
        <f t="shared" si="1"/>
        <v>170.69767441860466</v>
      </c>
      <c r="J24" s="10">
        <v>13</v>
      </c>
      <c r="K24" s="1">
        <f t="shared" si="0"/>
        <v>125.51971964563498</v>
      </c>
      <c r="L24" s="1">
        <f t="shared" si="2"/>
        <v>125.51971964563495</v>
      </c>
    </row>
    <row r="25" spans="1:12" x14ac:dyDescent="0.25">
      <c r="A25" t="s">
        <v>64</v>
      </c>
      <c r="B25">
        <f>(-B21-SQRT(B21*B21-4*B22))/2</f>
        <v>-0.23914140932868738</v>
      </c>
      <c r="C25">
        <f>SQRT((B21*B21+ABS(B21*B21-4*B22))/4)</f>
        <v>0.69188278168412531</v>
      </c>
      <c r="G25" s="10">
        <v>14</v>
      </c>
      <c r="H25" s="20">
        <f t="shared" si="3"/>
        <v>175.95292587042843</v>
      </c>
      <c r="I25" s="11">
        <f t="shared" si="1"/>
        <v>170.69767441860466</v>
      </c>
      <c r="J25" s="10">
        <v>14</v>
      </c>
      <c r="K25" s="1">
        <f t="shared" si="0"/>
        <v>109.86825748787879</v>
      </c>
      <c r="L25" s="1">
        <f t="shared" si="2"/>
        <v>109.86825748787875</v>
      </c>
    </row>
    <row r="26" spans="1:12" x14ac:dyDescent="0.25">
      <c r="G26" s="10">
        <v>15</v>
      </c>
      <c r="H26" s="20">
        <f t="shared" si="3"/>
        <v>165.71150972252715</v>
      </c>
      <c r="I26" s="11">
        <f t="shared" si="1"/>
        <v>170.69767441860466</v>
      </c>
      <c r="J26" s="10">
        <v>15</v>
      </c>
      <c r="K26" s="1">
        <f t="shared" si="0"/>
        <v>124.71831090233565</v>
      </c>
      <c r="L26" s="1">
        <f t="shared" si="2"/>
        <v>124.71831090233559</v>
      </c>
    </row>
    <row r="27" spans="1:12" x14ac:dyDescent="0.25">
      <c r="G27" s="10">
        <v>16</v>
      </c>
      <c r="H27" s="20">
        <f t="shared" ref="H27:H39" si="4">$B$17*H26+$B$18*H25+$B$19</f>
        <v>175.42853041854519</v>
      </c>
      <c r="I27" s="11">
        <f t="shared" si="1"/>
        <v>170.69767441860466</v>
      </c>
      <c r="J27" s="10">
        <v>16</v>
      </c>
      <c r="K27" s="1">
        <f t="shared" si="0"/>
        <v>110.62863089310949</v>
      </c>
      <c r="L27" s="1">
        <f t="shared" si="2"/>
        <v>110.62863089310949</v>
      </c>
    </row>
    <row r="28" spans="1:12" x14ac:dyDescent="0.25">
      <c r="A28" t="s">
        <v>11</v>
      </c>
      <c r="B28">
        <f>(H3-F3)/(G3-I3)</f>
        <v>170.69767441860466</v>
      </c>
      <c r="G28" s="10">
        <v>17</v>
      </c>
      <c r="H28" s="20">
        <f t="shared" si="4"/>
        <v>166.2090544124334</v>
      </c>
      <c r="I28" s="11">
        <f t="shared" si="1"/>
        <v>170.69767441860466</v>
      </c>
      <c r="J28" s="10">
        <v>17</v>
      </c>
      <c r="K28" s="1">
        <f t="shared" si="0"/>
        <v>123.99687110197158</v>
      </c>
      <c r="L28" s="1">
        <f t="shared" si="2"/>
        <v>123.99687110197158</v>
      </c>
    </row>
    <row r="29" spans="1:12" x14ac:dyDescent="0.25">
      <c r="G29" s="10">
        <v>18</v>
      </c>
      <c r="H29" s="20">
        <f t="shared" si="4"/>
        <v>174.95646173607406</v>
      </c>
      <c r="I29" s="11">
        <f t="shared" si="1"/>
        <v>170.69767441860466</v>
      </c>
      <c r="J29" s="10">
        <v>18</v>
      </c>
      <c r="K29" s="1">
        <f t="shared" si="0"/>
        <v>111.31313048269263</v>
      </c>
      <c r="L29" s="1">
        <f t="shared" si="2"/>
        <v>111.3131304826926</v>
      </c>
    </row>
    <row r="30" spans="1:12" x14ac:dyDescent="0.25">
      <c r="G30" s="10">
        <v>19</v>
      </c>
      <c r="H30" s="20">
        <f t="shared" si="4"/>
        <v>166.656951569152</v>
      </c>
      <c r="I30" s="11">
        <f t="shared" si="1"/>
        <v>170.69767441860466</v>
      </c>
      <c r="J30" s="10">
        <v>19</v>
      </c>
      <c r="K30" s="1">
        <f t="shared" si="0"/>
        <v>123.3474202247296</v>
      </c>
      <c r="L30" s="1">
        <f t="shared" si="2"/>
        <v>123.34742022472962</v>
      </c>
    </row>
    <row r="31" spans="1:12" x14ac:dyDescent="0.25">
      <c r="G31" s="10">
        <v>20</v>
      </c>
      <c r="H31" s="20">
        <f t="shared" si="4"/>
        <v>174.53149844586963</v>
      </c>
      <c r="I31" s="11">
        <f t="shared" si="1"/>
        <v>170.69767441860466</v>
      </c>
      <c r="J31" s="10">
        <v>20</v>
      </c>
      <c r="K31" s="1">
        <f t="shared" si="0"/>
        <v>111.92932725348905</v>
      </c>
      <c r="L31" s="1">
        <f t="shared" si="2"/>
        <v>111.92932725348903</v>
      </c>
    </row>
    <row r="32" spans="1:12" x14ac:dyDescent="0.25">
      <c r="G32" s="10">
        <v>21</v>
      </c>
      <c r="H32" s="20">
        <f t="shared" si="4"/>
        <v>167.06015528651804</v>
      </c>
      <c r="I32" s="11">
        <f t="shared" si="1"/>
        <v>170.69767441860466</v>
      </c>
      <c r="J32" s="10">
        <v>21</v>
      </c>
      <c r="K32" s="1">
        <f t="shared" si="0"/>
        <v>122.76277483454885</v>
      </c>
      <c r="L32" s="1">
        <f t="shared" si="2"/>
        <v>122.76277483454884</v>
      </c>
    </row>
    <row r="33" spans="7:12" x14ac:dyDescent="0.25">
      <c r="G33" s="10">
        <v>22</v>
      </c>
      <c r="H33" s="20">
        <f t="shared" si="4"/>
        <v>174.1489401371476</v>
      </c>
      <c r="I33" s="11">
        <f t="shared" si="1"/>
        <v>170.69767441860466</v>
      </c>
      <c r="J33" s="10">
        <v>22</v>
      </c>
      <c r="K33" s="1">
        <f t="shared" si="0"/>
        <v>112.48403680113597</v>
      </c>
      <c r="L33" s="1">
        <f t="shared" si="2"/>
        <v>112.48403680113596</v>
      </c>
    </row>
    <row r="34" spans="7:12" x14ac:dyDescent="0.25">
      <c r="G34" s="10">
        <v>23</v>
      </c>
      <c r="H34" s="20">
        <f t="shared" si="4"/>
        <v>167.4231253021652</v>
      </c>
      <c r="I34" s="11">
        <f t="shared" si="1"/>
        <v>170.69767441860466</v>
      </c>
      <c r="J34" s="10">
        <v>23</v>
      </c>
      <c r="K34" s="1">
        <f t="shared" si="0"/>
        <v>122.23646831186045</v>
      </c>
      <c r="L34" s="1">
        <f t="shared" si="2"/>
        <v>122.23646831186043</v>
      </c>
    </row>
    <row r="35" spans="7:12" x14ac:dyDescent="0.25">
      <c r="G35" s="10">
        <v>24</v>
      </c>
      <c r="H35" s="20">
        <f t="shared" si="4"/>
        <v>173.80455542703004</v>
      </c>
      <c r="I35" s="11">
        <f t="shared" si="1"/>
        <v>170.69767441860466</v>
      </c>
      <c r="J35" s="10">
        <v>24</v>
      </c>
      <c r="K35" s="1">
        <f t="shared" si="0"/>
        <v>112.98339463080646</v>
      </c>
      <c r="L35" s="1">
        <f t="shared" si="2"/>
        <v>112.98339463080643</v>
      </c>
    </row>
    <row r="36" spans="7:12" x14ac:dyDescent="0.25">
      <c r="G36" s="10">
        <v>25</v>
      </c>
      <c r="H36" s="20">
        <f t="shared" si="4"/>
        <v>167.74987633792995</v>
      </c>
      <c r="I36" s="11">
        <f t="shared" si="1"/>
        <v>170.69767441860466</v>
      </c>
      <c r="J36" s="10">
        <v>25</v>
      </c>
      <c r="K36" s="1">
        <f t="shared" si="0"/>
        <v>121.76267931000157</v>
      </c>
      <c r="L36" s="1">
        <f t="shared" si="2"/>
        <v>121.76267931000154</v>
      </c>
    </row>
    <row r="37" spans="7:12" x14ac:dyDescent="0.25">
      <c r="G37" s="10">
        <v>26</v>
      </c>
      <c r="H37" s="20">
        <f t="shared" si="4"/>
        <v>173.49453516121582</v>
      </c>
      <c r="I37" s="11">
        <f t="shared" si="1"/>
        <v>170.69767441860466</v>
      </c>
      <c r="J37" s="10">
        <v>26</v>
      </c>
      <c r="K37" s="1">
        <f t="shared" si="0"/>
        <v>113.43292401623705</v>
      </c>
      <c r="L37" s="1">
        <f t="shared" si="2"/>
        <v>113.43292401623704</v>
      </c>
    </row>
    <row r="38" spans="7:12" x14ac:dyDescent="0.25">
      <c r="G38" s="10">
        <v>27</v>
      </c>
      <c r="H38" s="20">
        <f t="shared" si="4"/>
        <v>168.04402250640544</v>
      </c>
      <c r="I38" s="11">
        <f t="shared" si="1"/>
        <v>170.69767441860466</v>
      </c>
      <c r="J38" s="10">
        <v>27</v>
      </c>
      <c r="K38" s="1">
        <f t="shared" si="0"/>
        <v>121.33616736571213</v>
      </c>
      <c r="L38" s="1">
        <f t="shared" si="2"/>
        <v>121.33616736571211</v>
      </c>
    </row>
    <row r="39" spans="7:12" x14ac:dyDescent="0.25">
      <c r="G39" s="10">
        <v>28</v>
      </c>
      <c r="H39" s="20">
        <f t="shared" si="4"/>
        <v>173.21545028203366</v>
      </c>
      <c r="I39" s="11">
        <f t="shared" si="1"/>
        <v>170.69767441860466</v>
      </c>
      <c r="J39" s="10">
        <v>28</v>
      </c>
      <c r="K39" s="1">
        <f t="shared" si="0"/>
        <v>113.83759709105121</v>
      </c>
      <c r="L39" s="1">
        <f t="shared" si="2"/>
        <v>113.83759709105118</v>
      </c>
    </row>
    <row r="40" spans="7:12" x14ac:dyDescent="0.25">
      <c r="G40" s="10"/>
      <c r="H40" s="20"/>
      <c r="I40" s="10"/>
      <c r="J40" s="1"/>
      <c r="K40" s="1"/>
    </row>
  </sheetData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4" r:id="rId3" name="Spinner 2">
              <controlPr defaultSize="0" autoPict="0">
                <anchor moveWithCells="1" sizeWithCells="1">
                  <from>
                    <xdr:col>6</xdr:col>
                    <xdr:colOff>419100</xdr:colOff>
                    <xdr:row>0</xdr:row>
                    <xdr:rowOff>9525</xdr:rowOff>
                  </from>
                  <to>
                    <xdr:col>6</xdr:col>
                    <xdr:colOff>600075</xdr:colOff>
                    <xdr:row>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4" name="Spinner 3">
              <controlPr defaultSize="0" autoPict="0">
                <anchor moveWithCells="1" sizeWithCells="1">
                  <from>
                    <xdr:col>7</xdr:col>
                    <xdr:colOff>866775</xdr:colOff>
                    <xdr:row>0</xdr:row>
                    <xdr:rowOff>9525</xdr:rowOff>
                  </from>
                  <to>
                    <xdr:col>7</xdr:col>
                    <xdr:colOff>1057275</xdr:colOff>
                    <xdr:row>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5" name="Spinner 4">
              <controlPr defaultSize="0" autoPict="0">
                <anchor moveWithCells="1" sizeWithCells="1">
                  <from>
                    <xdr:col>8</xdr:col>
                    <xdr:colOff>419100</xdr:colOff>
                    <xdr:row>0</xdr:row>
                    <xdr:rowOff>9525</xdr:rowOff>
                  </from>
                  <to>
                    <xdr:col>8</xdr:col>
                    <xdr:colOff>600075</xdr:colOff>
                    <xdr:row>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6" name="Spinner 5">
              <controlPr defaultSize="0" autoPict="0">
                <anchor moveWithCells="1" sizeWithCells="1">
                  <from>
                    <xdr:col>9</xdr:col>
                    <xdr:colOff>419100</xdr:colOff>
                    <xdr:row>0</xdr:row>
                    <xdr:rowOff>9525</xdr:rowOff>
                  </from>
                  <to>
                    <xdr:col>10</xdr:col>
                    <xdr:colOff>9525</xdr:colOff>
                    <xdr:row>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7" name="Spinner 6">
              <controlPr defaultSize="0" autoPict="0">
                <anchor moveWithCells="1" sizeWithCells="1">
                  <from>
                    <xdr:col>10</xdr:col>
                    <xdr:colOff>419100</xdr:colOff>
                    <xdr:row>0</xdr:row>
                    <xdr:rowOff>9525</xdr:rowOff>
                  </from>
                  <to>
                    <xdr:col>11</xdr:col>
                    <xdr:colOff>0</xdr:colOff>
                    <xdr:row>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8" name="Spinner 7">
              <controlPr defaultSize="0" autoPict="0">
                <anchor moveWithCells="1" sizeWithCells="1">
                  <from>
                    <xdr:col>11</xdr:col>
                    <xdr:colOff>409575</xdr:colOff>
                    <xdr:row>0</xdr:row>
                    <xdr:rowOff>19050</xdr:rowOff>
                  </from>
                  <to>
                    <xdr:col>11</xdr:col>
                    <xdr:colOff>581025</xdr:colOff>
                    <xdr:row>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9" name="Spinner 8">
              <controlPr defaultSize="0" autoPict="0">
                <anchor moveWithCells="1" sizeWithCells="1">
                  <from>
                    <xdr:col>5</xdr:col>
                    <xdr:colOff>419100</xdr:colOff>
                    <xdr:row>0</xdr:row>
                    <xdr:rowOff>19050</xdr:rowOff>
                  </from>
                  <to>
                    <xdr:col>5</xdr:col>
                    <xdr:colOff>600075</xdr:colOff>
                    <xdr:row>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/>
  <dimension ref="A1:T32"/>
  <sheetViews>
    <sheetView workbookViewId="0">
      <selection activeCell="E1" sqref="E1:M3"/>
    </sheetView>
  </sheetViews>
  <sheetFormatPr defaultRowHeight="15" x14ac:dyDescent="0.25"/>
  <cols>
    <col min="8" max="8" width="9.42578125" customWidth="1"/>
    <col min="10" max="10" width="9.140625" customWidth="1"/>
  </cols>
  <sheetData>
    <row r="1" spans="1:20" ht="18.75" x14ac:dyDescent="0.3">
      <c r="F1" s="3" t="s">
        <v>0</v>
      </c>
      <c r="G1" s="3" t="s">
        <v>66</v>
      </c>
      <c r="H1" s="3" t="s">
        <v>67</v>
      </c>
      <c r="I1" s="3" t="s">
        <v>71</v>
      </c>
      <c r="J1" s="3" t="s">
        <v>69</v>
      </c>
      <c r="K1" s="3" t="s">
        <v>57</v>
      </c>
      <c r="L1" s="3" t="s">
        <v>70</v>
      </c>
    </row>
    <row r="2" spans="1:20" ht="18.75" x14ac:dyDescent="0.3">
      <c r="F2" s="5" t="s">
        <v>2</v>
      </c>
      <c r="G2" s="5" t="s">
        <v>3</v>
      </c>
      <c r="H2" s="5" t="s">
        <v>3</v>
      </c>
      <c r="I2" s="5" t="s">
        <v>2</v>
      </c>
      <c r="J2" s="5" t="s">
        <v>2</v>
      </c>
      <c r="K2" s="5" t="s">
        <v>2</v>
      </c>
      <c r="L2" s="5" t="s">
        <v>2</v>
      </c>
    </row>
    <row r="3" spans="1:20" x14ac:dyDescent="0.25">
      <c r="F3" s="2">
        <f>(A13-200)/100</f>
        <v>0.66</v>
      </c>
      <c r="G3" s="2">
        <f>(B13-200)/100</f>
        <v>1.49</v>
      </c>
      <c r="H3" s="2">
        <f>($C$13-200)/100</f>
        <v>0.04</v>
      </c>
      <c r="I3" s="2">
        <f>$D$13</f>
        <v>66</v>
      </c>
      <c r="J3" s="2">
        <f>E13</f>
        <v>940</v>
      </c>
      <c r="K3" s="2">
        <f>(A14-1000)/100</f>
        <v>0.61</v>
      </c>
      <c r="L3" s="2">
        <f>B14</f>
        <v>1028</v>
      </c>
    </row>
    <row r="6" spans="1:20" x14ac:dyDescent="0.25">
      <c r="A6" t="s">
        <v>79</v>
      </c>
      <c r="E6" t="s">
        <v>80</v>
      </c>
      <c r="I6" t="s">
        <v>35</v>
      </c>
      <c r="J6" t="s">
        <v>63</v>
      </c>
      <c r="K6" t="s">
        <v>73</v>
      </c>
      <c r="L6" t="s">
        <v>72</v>
      </c>
      <c r="M6" t="s">
        <v>68</v>
      </c>
      <c r="P6" t="s">
        <v>35</v>
      </c>
      <c r="Q6" t="s">
        <v>63</v>
      </c>
      <c r="R6" t="s">
        <v>73</v>
      </c>
      <c r="S6" t="s">
        <v>72</v>
      </c>
      <c r="T6" t="s">
        <v>68</v>
      </c>
    </row>
    <row r="7" spans="1:20" x14ac:dyDescent="0.25">
      <c r="A7" t="s">
        <v>74</v>
      </c>
      <c r="B7">
        <f>F3*(1+G3)</f>
        <v>1.6434000000000002</v>
      </c>
      <c r="E7" t="s">
        <v>76</v>
      </c>
      <c r="F7">
        <f>F3+G3</f>
        <v>2.15</v>
      </c>
      <c r="I7">
        <v>0</v>
      </c>
      <c r="J7" s="15">
        <f>$J$3</f>
        <v>940</v>
      </c>
      <c r="M7">
        <f>$I$3</f>
        <v>66</v>
      </c>
      <c r="P7">
        <v>0</v>
      </c>
      <c r="Q7">
        <f>$J$3</f>
        <v>940</v>
      </c>
      <c r="T7">
        <f>$I$3*POWER(1+$H$3,P7)</f>
        <v>66</v>
      </c>
    </row>
    <row r="8" spans="1:20" x14ac:dyDescent="0.25">
      <c r="A8" t="s">
        <v>75</v>
      </c>
      <c r="B8">
        <f>F3*G3</f>
        <v>0.98340000000000005</v>
      </c>
      <c r="C8" t="s">
        <v>81</v>
      </c>
      <c r="E8" t="s">
        <v>66</v>
      </c>
      <c r="F8">
        <f>G3</f>
        <v>1.49</v>
      </c>
      <c r="G8" t="s">
        <v>81</v>
      </c>
      <c r="I8">
        <v>1</v>
      </c>
      <c r="J8" s="15">
        <f>$L$3</f>
        <v>1028</v>
      </c>
      <c r="K8">
        <f>$F$3*J7</f>
        <v>620.4</v>
      </c>
      <c r="M8">
        <f t="shared" ref="M8:M32" si="0">$I$3</f>
        <v>66</v>
      </c>
      <c r="P8">
        <v>1</v>
      </c>
      <c r="Q8">
        <f>$L$3</f>
        <v>1028</v>
      </c>
      <c r="R8">
        <f>$F$3*Q7</f>
        <v>620.4</v>
      </c>
      <c r="T8">
        <f t="shared" ref="T8:T32" si="1">$I$3*POWER(1+$H$3,P8)</f>
        <v>68.64</v>
      </c>
    </row>
    <row r="9" spans="1:20" x14ac:dyDescent="0.25">
      <c r="A9" s="21" t="s">
        <v>77</v>
      </c>
      <c r="B9" t="e">
        <f>(B7+SQRT(B7*B7-4*B8))/2</f>
        <v>#NUM!</v>
      </c>
      <c r="C9">
        <f>SQRT((B7*B7+ABS(B7*B7-4*B8))/4)</f>
        <v>0.99166526610545358</v>
      </c>
      <c r="E9" s="21" t="s">
        <v>77</v>
      </c>
      <c r="F9" t="e">
        <f t="shared" ref="F9" si="2">(F7+SQRT(F7*F7-4*F8))/2</f>
        <v>#NUM!</v>
      </c>
      <c r="G9">
        <f>SQRT((F7*F7+ABS(F7*F7-4*F8))/4)</f>
        <v>1.2206555615733703</v>
      </c>
      <c r="I9">
        <v>2</v>
      </c>
      <c r="J9" s="15">
        <f>$I$3+$B$7*J8-$B$8*J7</f>
        <v>831.01920000000007</v>
      </c>
      <c r="K9">
        <f t="shared" ref="K9:K32" si="3">$F$3*J8</f>
        <v>678.48</v>
      </c>
      <c r="L9">
        <f>$G$3*(K9-K8)</f>
        <v>86.539200000000065</v>
      </c>
      <c r="M9">
        <f t="shared" si="0"/>
        <v>66</v>
      </c>
      <c r="P9">
        <v>2</v>
      </c>
      <c r="Q9">
        <f>T9+$F$7*Q8-$G$3*Q7</f>
        <v>880.98559999999998</v>
      </c>
      <c r="R9">
        <f t="shared" ref="R9:R32" si="4">$F$3*Q8</f>
        <v>678.48</v>
      </c>
      <c r="S9">
        <f>$G$3*(Q8-Q7)</f>
        <v>131.12</v>
      </c>
      <c r="T9">
        <f t="shared" si="1"/>
        <v>71.385600000000011</v>
      </c>
    </row>
    <row r="10" spans="1:20" x14ac:dyDescent="0.25">
      <c r="A10" s="21" t="s">
        <v>78</v>
      </c>
      <c r="B10" t="e">
        <f>(B7-SQRT(B7*B7-4*B8))/2</f>
        <v>#NUM!</v>
      </c>
      <c r="C10">
        <f>SQRT((B7*B7+ABS(B7*B7-4*B8))/4)</f>
        <v>0.99166526610545358</v>
      </c>
      <c r="E10" s="21" t="s">
        <v>78</v>
      </c>
      <c r="F10" t="e">
        <f t="shared" ref="F10" si="5">(F7-SQRT(F7*F7-4*F8))/2</f>
        <v>#NUM!</v>
      </c>
      <c r="G10">
        <f>SQRT((F7*F7+ABS(F7*F7-4*F8))/4)</f>
        <v>1.2206555615733703</v>
      </c>
      <c r="I10">
        <v>3</v>
      </c>
      <c r="J10" s="15">
        <f t="shared" ref="J10:J31" si="6">$I$3+$B$7*J9-$B$8*J8</f>
        <v>420.76175328000033</v>
      </c>
      <c r="K10">
        <f t="shared" si="3"/>
        <v>548.4726720000001</v>
      </c>
      <c r="L10">
        <f t="shared" ref="L10:L32" si="7">$G$3*(K10-K9)</f>
        <v>-193.71091871999988</v>
      </c>
      <c r="M10">
        <f t="shared" si="0"/>
        <v>66</v>
      </c>
      <c r="P10">
        <v>3</v>
      </c>
      <c r="Q10">
        <f t="shared" ref="Q10:Q32" si="8">T10+$F$7*Q9-$G$3*Q8</f>
        <v>436.64006399999971</v>
      </c>
      <c r="R10">
        <f t="shared" si="4"/>
        <v>581.45049600000004</v>
      </c>
      <c r="S10">
        <f t="shared" ref="S10:S32" si="9">$G$3*(Q9-Q8)</f>
        <v>-219.05145600000003</v>
      </c>
      <c r="T10">
        <f t="shared" si="1"/>
        <v>74.24102400000001</v>
      </c>
    </row>
    <row r="11" spans="1:20" x14ac:dyDescent="0.25">
      <c r="I11">
        <v>4</v>
      </c>
      <c r="J11" s="15">
        <f t="shared" si="6"/>
        <v>-59.744415939647524</v>
      </c>
      <c r="K11">
        <f t="shared" si="3"/>
        <v>277.70275716480023</v>
      </c>
      <c r="L11">
        <f t="shared" si="7"/>
        <v>-403.44717310444781</v>
      </c>
      <c r="M11">
        <f t="shared" si="0"/>
        <v>66</v>
      </c>
      <c r="P11">
        <v>4</v>
      </c>
      <c r="Q11">
        <f t="shared" si="8"/>
        <v>-296.68174144000056</v>
      </c>
      <c r="R11">
        <f t="shared" si="4"/>
        <v>288.18244223999983</v>
      </c>
      <c r="S11">
        <f t="shared" si="9"/>
        <v>-662.07484864000037</v>
      </c>
      <c r="T11">
        <f t="shared" si="1"/>
        <v>77.210664960000017</v>
      </c>
    </row>
    <row r="12" spans="1:20" x14ac:dyDescent="0.25">
      <c r="I12">
        <v>5</v>
      </c>
      <c r="J12" s="15">
        <f t="shared" si="6"/>
        <v>-445.9610813307691</v>
      </c>
      <c r="K12">
        <f t="shared" si="3"/>
        <v>-39.431314520167369</v>
      </c>
      <c r="L12">
        <f t="shared" si="7"/>
        <v>-472.5297668106017</v>
      </c>
      <c r="M12">
        <f t="shared" si="0"/>
        <v>66</v>
      </c>
      <c r="P12">
        <v>5</v>
      </c>
      <c r="Q12">
        <f t="shared" si="8"/>
        <v>-1208.1603478976008</v>
      </c>
      <c r="R12">
        <f t="shared" si="4"/>
        <v>-195.80994935040039</v>
      </c>
      <c r="S12">
        <f t="shared" si="9"/>
        <v>-1092.6494901056003</v>
      </c>
      <c r="T12">
        <f t="shared" si="1"/>
        <v>80.299091558400022</v>
      </c>
    </row>
    <row r="13" spans="1:20" x14ac:dyDescent="0.25">
      <c r="A13">
        <v>266</v>
      </c>
      <c r="B13">
        <v>349</v>
      </c>
      <c r="C13">
        <v>204</v>
      </c>
      <c r="D13">
        <v>66</v>
      </c>
      <c r="E13">
        <v>940</v>
      </c>
      <c r="I13">
        <v>6</v>
      </c>
      <c r="J13" s="15">
        <f t="shared" si="6"/>
        <v>-608.13978242393671</v>
      </c>
      <c r="K13">
        <f t="shared" si="3"/>
        <v>-294.33431367830764</v>
      </c>
      <c r="L13">
        <f t="shared" si="7"/>
        <v>-379.80546874562901</v>
      </c>
      <c r="M13">
        <f t="shared" si="0"/>
        <v>66</v>
      </c>
      <c r="P13">
        <v>6</v>
      </c>
      <c r="Q13">
        <f t="shared" si="8"/>
        <v>-2071.9778980135047</v>
      </c>
      <c r="R13">
        <f t="shared" si="4"/>
        <v>-797.3858296124165</v>
      </c>
      <c r="S13">
        <f t="shared" si="9"/>
        <v>-1358.1031236218244</v>
      </c>
      <c r="T13">
        <f t="shared" si="1"/>
        <v>83.511055220736026</v>
      </c>
    </row>
    <row r="14" spans="1:20" x14ac:dyDescent="0.25">
      <c r="A14">
        <v>1061</v>
      </c>
      <c r="B14">
        <v>1028</v>
      </c>
      <c r="I14">
        <v>7</v>
      </c>
      <c r="J14" s="15">
        <f t="shared" si="6"/>
        <v>-494.85879105481933</v>
      </c>
      <c r="K14">
        <f t="shared" si="3"/>
        <v>-401.37225639979823</v>
      </c>
      <c r="L14">
        <f t="shared" si="7"/>
        <v>-159.48653465502099</v>
      </c>
      <c r="M14">
        <f t="shared" si="0"/>
        <v>66</v>
      </c>
      <c r="P14">
        <v>7</v>
      </c>
      <c r="Q14">
        <f t="shared" si="8"/>
        <v>-2567.7420649320438</v>
      </c>
      <c r="R14">
        <f t="shared" si="4"/>
        <v>-1367.5054126889131</v>
      </c>
      <c r="S14">
        <f t="shared" si="9"/>
        <v>-1287.0881496726968</v>
      </c>
      <c r="T14">
        <f t="shared" si="1"/>
        <v>86.851497429565455</v>
      </c>
    </row>
    <row r="15" spans="1:20" x14ac:dyDescent="0.25">
      <c r="I15">
        <v>8</v>
      </c>
      <c r="J15" s="15">
        <f t="shared" si="6"/>
        <v>-149.20627518379081</v>
      </c>
      <c r="K15">
        <f t="shared" si="3"/>
        <v>-326.60680209618079</v>
      </c>
      <c r="L15">
        <f t="shared" si="7"/>
        <v>111.40052691238999</v>
      </c>
      <c r="M15">
        <f t="shared" si="0"/>
        <v>66</v>
      </c>
      <c r="P15">
        <v>8</v>
      </c>
      <c r="Q15">
        <f t="shared" si="8"/>
        <v>-2343.0728142370244</v>
      </c>
      <c r="R15">
        <f t="shared" si="4"/>
        <v>-1694.7097628551489</v>
      </c>
      <c r="S15">
        <f t="shared" si="9"/>
        <v>-738.68860870862329</v>
      </c>
      <c r="T15">
        <f t="shared" si="1"/>
        <v>90.325557326748097</v>
      </c>
    </row>
    <row r="16" spans="1:20" x14ac:dyDescent="0.25">
      <c r="I16">
        <v>9</v>
      </c>
      <c r="J16" s="15">
        <f t="shared" si="6"/>
        <v>307.43854248626752</v>
      </c>
      <c r="K16">
        <f t="shared" si="3"/>
        <v>-98.476141621301934</v>
      </c>
      <c r="L16">
        <f t="shared" si="7"/>
        <v>339.91468410756949</v>
      </c>
      <c r="M16">
        <f t="shared" si="0"/>
        <v>66</v>
      </c>
      <c r="P16">
        <v>9</v>
      </c>
      <c r="Q16">
        <f t="shared" si="8"/>
        <v>-1117.7322942410383</v>
      </c>
      <c r="R16">
        <f t="shared" si="4"/>
        <v>-1546.4280573964361</v>
      </c>
      <c r="S16">
        <f t="shared" si="9"/>
        <v>334.75718353557892</v>
      </c>
      <c r="T16">
        <f t="shared" si="1"/>
        <v>93.938579619818029</v>
      </c>
    </row>
    <row r="17" spans="9:20" x14ac:dyDescent="0.25">
      <c r="I17">
        <v>10</v>
      </c>
      <c r="J17" s="15">
        <f t="shared" si="6"/>
        <v>717.973951737672</v>
      </c>
      <c r="K17">
        <f t="shared" si="3"/>
        <v>202.90943804093658</v>
      </c>
      <c r="L17">
        <f t="shared" si="7"/>
        <v>449.06451369673539</v>
      </c>
      <c r="M17">
        <f t="shared" si="0"/>
        <v>66</v>
      </c>
      <c r="P17">
        <v>10</v>
      </c>
      <c r="Q17">
        <f t="shared" si="8"/>
        <v>1185.7501833995448</v>
      </c>
      <c r="R17">
        <f t="shared" si="4"/>
        <v>-737.7033141990853</v>
      </c>
      <c r="S17">
        <f t="shared" si="9"/>
        <v>1825.7573747940194</v>
      </c>
      <c r="T17">
        <f t="shared" si="1"/>
        <v>97.696122804610738</v>
      </c>
    </row>
    <row r="18" spans="9:20" x14ac:dyDescent="0.25">
      <c r="I18">
        <v>11</v>
      </c>
      <c r="J18" s="15">
        <f t="shared" si="6"/>
        <v>943.58332960469477</v>
      </c>
      <c r="K18">
        <f t="shared" si="3"/>
        <v>473.86280814686353</v>
      </c>
      <c r="L18">
        <f t="shared" si="7"/>
        <v>403.72052145783118</v>
      </c>
      <c r="M18">
        <f t="shared" si="0"/>
        <v>66</v>
      </c>
      <c r="P18">
        <v>11</v>
      </c>
      <c r="Q18">
        <f t="shared" si="8"/>
        <v>4316.3879804449634</v>
      </c>
      <c r="R18">
        <f t="shared" si="4"/>
        <v>782.59512104369958</v>
      </c>
      <c r="S18">
        <f t="shared" si="9"/>
        <v>3432.1888916844687</v>
      </c>
      <c r="T18">
        <f t="shared" si="1"/>
        <v>101.60396771679517</v>
      </c>
    </row>
    <row r="19" spans="9:20" x14ac:dyDescent="0.25">
      <c r="I19">
        <v>12</v>
      </c>
      <c r="J19" s="15">
        <f t="shared" si="6"/>
        <v>910.62925973352878</v>
      </c>
      <c r="K19">
        <f t="shared" si="3"/>
        <v>622.76499753909854</v>
      </c>
      <c r="L19">
        <f t="shared" si="7"/>
        <v>221.86426219443018</v>
      </c>
      <c r="M19">
        <f t="shared" si="0"/>
        <v>66</v>
      </c>
      <c r="P19">
        <v>12</v>
      </c>
      <c r="Q19">
        <f t="shared" si="8"/>
        <v>7619.1345111168166</v>
      </c>
      <c r="R19">
        <f t="shared" si="4"/>
        <v>2848.8160670936759</v>
      </c>
      <c r="S19">
        <f t="shared" si="9"/>
        <v>4664.6503175976741</v>
      </c>
      <c r="T19">
        <f t="shared" si="1"/>
        <v>105.66812642546699</v>
      </c>
    </row>
    <row r="20" spans="9:20" x14ac:dyDescent="0.25">
      <c r="I20">
        <v>13</v>
      </c>
      <c r="J20" s="15">
        <f t="shared" si="6"/>
        <v>634.60827911282445</v>
      </c>
      <c r="K20">
        <f t="shared" si="3"/>
        <v>601.01531142412898</v>
      </c>
      <c r="L20">
        <f t="shared" si="7"/>
        <v>-32.407032311304647</v>
      </c>
      <c r="M20">
        <f t="shared" si="0"/>
        <v>66</v>
      </c>
      <c r="P20">
        <v>13</v>
      </c>
      <c r="Q20">
        <f t="shared" si="8"/>
        <v>10059.615959520646</v>
      </c>
      <c r="R20">
        <f t="shared" si="4"/>
        <v>5028.6287773370996</v>
      </c>
      <c r="S20">
        <f t="shared" si="9"/>
        <v>4921.0923307010617</v>
      </c>
      <c r="T20">
        <f t="shared" si="1"/>
        <v>109.89485148248568</v>
      </c>
    </row>
    <row r="21" spans="9:20" x14ac:dyDescent="0.25">
      <c r="I21">
        <v>14</v>
      </c>
      <c r="J21" s="15">
        <f t="shared" si="6"/>
        <v>213.40243187206363</v>
      </c>
      <c r="K21">
        <f t="shared" si="3"/>
        <v>418.84146421446417</v>
      </c>
      <c r="L21">
        <f t="shared" si="7"/>
        <v>-271.43903234240059</v>
      </c>
      <c r="M21">
        <f t="shared" si="0"/>
        <v>66</v>
      </c>
      <c r="P21">
        <v>14</v>
      </c>
      <c r="Q21">
        <f t="shared" si="8"/>
        <v>10389.954536947116</v>
      </c>
      <c r="R21">
        <f t="shared" si="4"/>
        <v>6639.3465332836267</v>
      </c>
      <c r="S21">
        <f t="shared" si="9"/>
        <v>3636.3173581217061</v>
      </c>
      <c r="T21">
        <f t="shared" si="1"/>
        <v>114.2906455417851</v>
      </c>
    </row>
    <row r="22" spans="9:20" x14ac:dyDescent="0.25">
      <c r="I22">
        <v>15</v>
      </c>
      <c r="J22" s="15">
        <f t="shared" si="6"/>
        <v>-207.36822514100226</v>
      </c>
      <c r="K22">
        <f t="shared" si="3"/>
        <v>140.84560503556202</v>
      </c>
      <c r="L22">
        <f t="shared" si="7"/>
        <v>-414.21383017656422</v>
      </c>
      <c r="M22">
        <f t="shared" si="0"/>
        <v>66</v>
      </c>
      <c r="P22">
        <v>15</v>
      </c>
      <c r="Q22">
        <f t="shared" si="8"/>
        <v>7468.4367461139936</v>
      </c>
      <c r="R22">
        <f t="shared" si="4"/>
        <v>6857.369994385097</v>
      </c>
      <c r="S22">
        <f t="shared" si="9"/>
        <v>492.20448036543996</v>
      </c>
      <c r="T22">
        <f t="shared" si="1"/>
        <v>118.8622713634565</v>
      </c>
    </row>
    <row r="23" spans="9:20" x14ac:dyDescent="0.25">
      <c r="I23">
        <v>16</v>
      </c>
      <c r="J23" s="15">
        <f t="shared" si="6"/>
        <v>-484.64889269971053</v>
      </c>
      <c r="K23">
        <f t="shared" si="3"/>
        <v>-136.8630285930615</v>
      </c>
      <c r="L23">
        <f t="shared" si="7"/>
        <v>-413.785864106649</v>
      </c>
      <c r="M23">
        <f t="shared" si="0"/>
        <v>66</v>
      </c>
      <c r="P23">
        <v>16</v>
      </c>
      <c r="Q23">
        <f t="shared" si="8"/>
        <v>699.72350631187692</v>
      </c>
      <c r="R23">
        <f t="shared" si="4"/>
        <v>4929.1682524352364</v>
      </c>
      <c r="S23">
        <f t="shared" si="9"/>
        <v>-4353.0615083413522</v>
      </c>
      <c r="T23">
        <f t="shared" si="1"/>
        <v>123.61676221799479</v>
      </c>
    </row>
    <row r="24" spans="9:20" x14ac:dyDescent="0.25">
      <c r="I24">
        <v>17</v>
      </c>
      <c r="J24" s="15">
        <f t="shared" si="6"/>
        <v>-526.54607765904279</v>
      </c>
      <c r="K24">
        <f t="shared" si="3"/>
        <v>-319.86826918180896</v>
      </c>
      <c r="L24">
        <f t="shared" si="7"/>
        <v>-272.67780847723373</v>
      </c>
      <c r="M24">
        <f t="shared" si="0"/>
        <v>66</v>
      </c>
      <c r="P24">
        <v>17</v>
      </c>
      <c r="Q24">
        <f t="shared" si="8"/>
        <v>-9495.0037804326003</v>
      </c>
      <c r="R24">
        <f t="shared" si="4"/>
        <v>461.81751416583882</v>
      </c>
      <c r="S24">
        <f t="shared" si="9"/>
        <v>-10085.382727305154</v>
      </c>
      <c r="T24">
        <f t="shared" si="1"/>
        <v>128.56143270671458</v>
      </c>
    </row>
    <row r="25" spans="9:20" x14ac:dyDescent="0.25">
      <c r="I25">
        <v>18</v>
      </c>
      <c r="J25" s="15">
        <f t="shared" si="6"/>
        <v>-322.7221029439757</v>
      </c>
      <c r="K25">
        <f t="shared" si="3"/>
        <v>-347.52041125496828</v>
      </c>
      <c r="L25">
        <f t="shared" si="7"/>
        <v>-41.201691689007397</v>
      </c>
      <c r="M25">
        <f t="shared" si="0"/>
        <v>66</v>
      </c>
      <c r="P25">
        <v>18</v>
      </c>
      <c r="Q25">
        <f t="shared" si="8"/>
        <v>-21323.142262319805</v>
      </c>
      <c r="R25">
        <f t="shared" si="4"/>
        <v>-6266.7024950855166</v>
      </c>
      <c r="S25">
        <f t="shared" si="9"/>
        <v>-15190.143657249271</v>
      </c>
      <c r="T25">
        <f t="shared" si="1"/>
        <v>133.70389001498319</v>
      </c>
    </row>
    <row r="26" spans="9:20" x14ac:dyDescent="0.25">
      <c r="I26">
        <v>19</v>
      </c>
      <c r="J26" s="15">
        <f t="shared" si="6"/>
        <v>53.443908791772969</v>
      </c>
      <c r="K26">
        <f t="shared" si="3"/>
        <v>-212.99658794302397</v>
      </c>
      <c r="L26">
        <f t="shared" si="7"/>
        <v>200.44049673479702</v>
      </c>
      <c r="M26">
        <f t="shared" si="0"/>
        <v>66</v>
      </c>
      <c r="P26">
        <v>19</v>
      </c>
      <c r="Q26">
        <f t="shared" si="8"/>
        <v>-31558.148185527425</v>
      </c>
      <c r="R26">
        <f t="shared" si="4"/>
        <v>-14073.273893131072</v>
      </c>
      <c r="S26">
        <f t="shared" si="9"/>
        <v>-17623.926338011934</v>
      </c>
      <c r="T26">
        <f t="shared" si="1"/>
        <v>139.0520456155825</v>
      </c>
    </row>
    <row r="27" spans="9:20" x14ac:dyDescent="0.25">
      <c r="I27">
        <v>20</v>
      </c>
      <c r="J27" s="15">
        <f t="shared" si="6"/>
        <v>471.19463574350539</v>
      </c>
      <c r="K27">
        <f t="shared" si="3"/>
        <v>35.272979802570163</v>
      </c>
      <c r="L27">
        <f t="shared" si="7"/>
        <v>369.9216559409353</v>
      </c>
      <c r="M27">
        <f t="shared" si="0"/>
        <v>66</v>
      </c>
      <c r="P27">
        <v>20</v>
      </c>
      <c r="Q27">
        <f t="shared" si="8"/>
        <v>-35933.922500587258</v>
      </c>
      <c r="R27">
        <f t="shared" si="4"/>
        <v>-20828.3778024481</v>
      </c>
      <c r="S27">
        <f t="shared" si="9"/>
        <v>-15250.158825579354</v>
      </c>
      <c r="T27">
        <f t="shared" si="1"/>
        <v>144.61412744020581</v>
      </c>
    </row>
    <row r="28" spans="9:20" x14ac:dyDescent="0.25">
      <c r="I28">
        <v>21</v>
      </c>
      <c r="J28" s="15">
        <f t="shared" si="6"/>
        <v>787.80452447504729</v>
      </c>
      <c r="K28">
        <f t="shared" si="3"/>
        <v>310.98845959071355</v>
      </c>
      <c r="L28">
        <f t="shared" si="7"/>
        <v>410.81606488433368</v>
      </c>
      <c r="M28">
        <f t="shared" si="0"/>
        <v>66</v>
      </c>
      <c r="P28">
        <v>21</v>
      </c>
      <c r="Q28">
        <f t="shared" si="8"/>
        <v>-30085.893887288927</v>
      </c>
      <c r="R28">
        <f t="shared" si="4"/>
        <v>-23716.38885038759</v>
      </c>
      <c r="S28">
        <f t="shared" si="9"/>
        <v>-6519.9037294391501</v>
      </c>
      <c r="T28">
        <f t="shared" si="1"/>
        <v>150.39869253781407</v>
      </c>
    </row>
    <row r="29" spans="9:20" x14ac:dyDescent="0.25">
      <c r="I29">
        <v>22</v>
      </c>
      <c r="J29" s="15">
        <f t="shared" si="6"/>
        <v>897.30515073212973</v>
      </c>
      <c r="K29">
        <f t="shared" si="3"/>
        <v>519.95098615353129</v>
      </c>
      <c r="L29">
        <f t="shared" si="7"/>
        <v>311.35416457859844</v>
      </c>
      <c r="M29">
        <f t="shared" si="0"/>
        <v>66</v>
      </c>
      <c r="P29">
        <v>22</v>
      </c>
      <c r="Q29">
        <f t="shared" si="8"/>
        <v>-10986.712691556851</v>
      </c>
      <c r="R29">
        <f t="shared" si="4"/>
        <v>-19856.689965610691</v>
      </c>
      <c r="S29">
        <f t="shared" si="9"/>
        <v>8713.5626338145139</v>
      </c>
      <c r="T29">
        <f t="shared" si="1"/>
        <v>156.41464023932662</v>
      </c>
    </row>
    <row r="30" spans="9:20" x14ac:dyDescent="0.25">
      <c r="I30">
        <v>23</v>
      </c>
      <c r="J30" s="15">
        <f t="shared" si="6"/>
        <v>765.90431534442064</v>
      </c>
      <c r="K30">
        <f t="shared" si="3"/>
        <v>592.22139948320569</v>
      </c>
      <c r="L30">
        <f t="shared" si="7"/>
        <v>107.68291586121485</v>
      </c>
      <c r="M30">
        <f t="shared" si="0"/>
        <v>66</v>
      </c>
      <c r="P30">
        <v>23</v>
      </c>
      <c r="Q30">
        <f t="shared" si="8"/>
        <v>21369.220831062172</v>
      </c>
      <c r="R30">
        <f t="shared" si="4"/>
        <v>-7251.2303764275221</v>
      </c>
      <c r="S30">
        <f t="shared" si="9"/>
        <v>28457.779981640793</v>
      </c>
      <c r="T30">
        <f t="shared" si="1"/>
        <v>162.67122584889967</v>
      </c>
    </row>
    <row r="31" spans="9:20" x14ac:dyDescent="0.25">
      <c r="I31">
        <v>24</v>
      </c>
      <c r="J31" s="15">
        <f t="shared" si="6"/>
        <v>442.27726660704457</v>
      </c>
      <c r="K31">
        <f t="shared" si="3"/>
        <v>505.49684812731766</v>
      </c>
      <c r="L31">
        <f t="shared" si="7"/>
        <v>-129.21958152027315</v>
      </c>
      <c r="M31">
        <f t="shared" si="0"/>
        <v>66</v>
      </c>
      <c r="P31">
        <v>24</v>
      </c>
      <c r="Q31">
        <f t="shared" si="8"/>
        <v>62483.204772086232</v>
      </c>
      <c r="R31">
        <f t="shared" si="4"/>
        <v>14103.685748501033</v>
      </c>
      <c r="S31">
        <f t="shared" si="9"/>
        <v>48210.340948702345</v>
      </c>
      <c r="T31">
        <f t="shared" si="1"/>
        <v>169.17807488285567</v>
      </c>
    </row>
    <row r="32" spans="9:20" x14ac:dyDescent="0.25">
      <c r="I32">
        <v>25</v>
      </c>
      <c r="J32" s="15">
        <f>$I$3+$B$7*J31-$B$8*J30</f>
        <v>39.648156232313909</v>
      </c>
      <c r="K32">
        <f t="shared" si="3"/>
        <v>291.90299596064943</v>
      </c>
      <c r="L32">
        <f t="shared" si="7"/>
        <v>-318.25483972833564</v>
      </c>
      <c r="M32">
        <f t="shared" si="0"/>
        <v>66</v>
      </c>
      <c r="P32">
        <v>25</v>
      </c>
      <c r="Q32">
        <f t="shared" si="8"/>
        <v>102674.69641958094</v>
      </c>
      <c r="R32">
        <f t="shared" si="4"/>
        <v>41238.915149576918</v>
      </c>
      <c r="S32">
        <f t="shared" si="9"/>
        <v>61259.83607212585</v>
      </c>
      <c r="T32">
        <f t="shared" si="1"/>
        <v>175.94519787816995</v>
      </c>
    </row>
  </sheetData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107" r:id="rId4" name="Spinner 11">
              <controlPr defaultSize="0" autoPict="0">
                <anchor moveWithCells="1" sizeWithCells="1">
                  <from>
                    <xdr:col>6</xdr:col>
                    <xdr:colOff>419100</xdr:colOff>
                    <xdr:row>0</xdr:row>
                    <xdr:rowOff>9525</xdr:rowOff>
                  </from>
                  <to>
                    <xdr:col>6</xdr:col>
                    <xdr:colOff>600075</xdr:colOff>
                    <xdr:row>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5" name="Spinner 12">
              <controlPr defaultSize="0" autoPict="0">
                <anchor moveWithCells="1" sizeWithCells="1">
                  <from>
                    <xdr:col>7</xdr:col>
                    <xdr:colOff>438150</xdr:colOff>
                    <xdr:row>0</xdr:row>
                    <xdr:rowOff>0</xdr:rowOff>
                  </from>
                  <to>
                    <xdr:col>8</xdr:col>
                    <xdr:colOff>0</xdr:colOff>
                    <xdr:row>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6" name="Spinner 13">
              <controlPr defaultSize="0" autoPict="0">
                <anchor moveWithCells="1" sizeWithCells="1">
                  <from>
                    <xdr:col>8</xdr:col>
                    <xdr:colOff>419100</xdr:colOff>
                    <xdr:row>0</xdr:row>
                    <xdr:rowOff>9525</xdr:rowOff>
                  </from>
                  <to>
                    <xdr:col>8</xdr:col>
                    <xdr:colOff>600075</xdr:colOff>
                    <xdr:row>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7" name="Spinner 14">
              <controlPr defaultSize="0" autoPict="0">
                <anchor moveWithCells="1" sizeWithCells="1">
                  <from>
                    <xdr:col>9</xdr:col>
                    <xdr:colOff>457200</xdr:colOff>
                    <xdr:row>0</xdr:row>
                    <xdr:rowOff>0</xdr:rowOff>
                  </from>
                  <to>
                    <xdr:col>10</xdr:col>
                    <xdr:colOff>9525</xdr:colOff>
                    <xdr:row>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8" name="Spinner 15">
              <controlPr defaultSize="0" autoPict="0">
                <anchor moveWithCells="1" sizeWithCells="1">
                  <from>
                    <xdr:col>10</xdr:col>
                    <xdr:colOff>419100</xdr:colOff>
                    <xdr:row>0</xdr:row>
                    <xdr:rowOff>9525</xdr:rowOff>
                  </from>
                  <to>
                    <xdr:col>11</xdr:col>
                    <xdr:colOff>0</xdr:colOff>
                    <xdr:row>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9" name="Spinner 16">
              <controlPr defaultSize="0" autoPict="0">
                <anchor moveWithCells="1" sizeWithCells="1">
                  <from>
                    <xdr:col>11</xdr:col>
                    <xdr:colOff>409575</xdr:colOff>
                    <xdr:row>0</xdr:row>
                    <xdr:rowOff>19050</xdr:rowOff>
                  </from>
                  <to>
                    <xdr:col>11</xdr:col>
                    <xdr:colOff>581025</xdr:colOff>
                    <xdr:row>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10" name="Spinner 18">
              <controlPr defaultSize="0" autoPict="0">
                <anchor moveWithCells="1" sizeWithCells="1">
                  <from>
                    <xdr:col>5</xdr:col>
                    <xdr:colOff>419100</xdr:colOff>
                    <xdr:row>0</xdr:row>
                    <xdr:rowOff>9525</xdr:rowOff>
                  </from>
                  <to>
                    <xdr:col>5</xdr:col>
                    <xdr:colOff>600075</xdr:colOff>
                    <xdr:row>1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1008"/>
  <sheetViews>
    <sheetView workbookViewId="0">
      <selection activeCell="J264" sqref="J264:L1008"/>
    </sheetView>
  </sheetViews>
  <sheetFormatPr defaultRowHeight="15" x14ac:dyDescent="0.25"/>
  <cols>
    <col min="1" max="1" width="12.42578125" customWidth="1"/>
  </cols>
  <sheetData>
    <row r="1" spans="1:15" ht="18.75" x14ac:dyDescent="0.3">
      <c r="J1" s="3" t="s">
        <v>95</v>
      </c>
      <c r="K1" s="3" t="s">
        <v>92</v>
      </c>
      <c r="L1" s="3" t="s">
        <v>86</v>
      </c>
      <c r="M1" s="3" t="s">
        <v>17</v>
      </c>
      <c r="N1" s="3" t="s">
        <v>96</v>
      </c>
      <c r="O1" s="3" t="s">
        <v>97</v>
      </c>
    </row>
    <row r="2" spans="1:15" ht="18.75" x14ac:dyDescent="0.3">
      <c r="J2" s="5" t="s">
        <v>2</v>
      </c>
      <c r="K2" s="5" t="s">
        <v>3</v>
      </c>
      <c r="L2" s="5" t="s">
        <v>3</v>
      </c>
      <c r="M2" s="5" t="s">
        <v>2</v>
      </c>
      <c r="N2" s="5" t="s">
        <v>2</v>
      </c>
      <c r="O2" s="5" t="s">
        <v>2</v>
      </c>
    </row>
    <row r="3" spans="1:15" x14ac:dyDescent="0.25">
      <c r="J3" s="2">
        <f>A13/30000</f>
        <v>1.0999999999999999E-2</v>
      </c>
      <c r="K3" s="2">
        <f>B13/30000</f>
        <v>3.3333333333333335E-5</v>
      </c>
      <c r="L3" s="2">
        <f>$C$13/10000</f>
        <v>8.9599999999999999E-2</v>
      </c>
      <c r="M3" s="2">
        <f>$D$13/3000</f>
        <v>1.0016666666666667</v>
      </c>
      <c r="N3" s="2">
        <f>E13</f>
        <v>50</v>
      </c>
      <c r="O3" s="2">
        <f>F13</f>
        <v>96</v>
      </c>
    </row>
    <row r="5" spans="1:15" ht="18" x14ac:dyDescent="0.35">
      <c r="A5" t="s">
        <v>82</v>
      </c>
      <c r="B5" t="s">
        <v>83</v>
      </c>
    </row>
    <row r="6" spans="1:15" ht="18" x14ac:dyDescent="0.35">
      <c r="A6" t="s">
        <v>84</v>
      </c>
      <c r="B6" t="s">
        <v>85</v>
      </c>
    </row>
    <row r="7" spans="1:15" x14ac:dyDescent="0.25">
      <c r="A7" t="s">
        <v>86</v>
      </c>
      <c r="B7" t="s">
        <v>87</v>
      </c>
      <c r="J7" s="1" t="s">
        <v>35</v>
      </c>
      <c r="K7" s="1" t="s">
        <v>98</v>
      </c>
      <c r="L7" s="1" t="s">
        <v>9</v>
      </c>
    </row>
    <row r="8" spans="1:15" x14ac:dyDescent="0.25">
      <c r="A8" t="s">
        <v>17</v>
      </c>
      <c r="B8" t="s">
        <v>88</v>
      </c>
      <c r="J8" s="1">
        <v>0</v>
      </c>
      <c r="K8" s="1">
        <f>N3</f>
        <v>50</v>
      </c>
      <c r="L8" s="1">
        <f>O3</f>
        <v>96</v>
      </c>
    </row>
    <row r="9" spans="1:15" x14ac:dyDescent="0.25">
      <c r="B9" t="s">
        <v>89</v>
      </c>
      <c r="J9" s="1">
        <v>1</v>
      </c>
      <c r="K9" s="1">
        <f>$J$3*K8*L8-$L$3*K8</f>
        <v>48.32</v>
      </c>
      <c r="L9" s="1">
        <f>$M$3*L8-$K$3*K8*L8</f>
        <v>96</v>
      </c>
    </row>
    <row r="10" spans="1:15" ht="18" x14ac:dyDescent="0.35">
      <c r="A10" t="s">
        <v>90</v>
      </c>
      <c r="B10" t="s">
        <v>91</v>
      </c>
      <c r="J10" s="1">
        <v>2</v>
      </c>
      <c r="K10" s="1">
        <f t="shared" ref="K10:K20" si="0">$J$3*K9*L9-$L$3*K9</f>
        <v>46.696447999999997</v>
      </c>
      <c r="L10" s="1">
        <f t="shared" ref="L10:L20" si="1">$M$3*L9-$K$3*K9*L9</f>
        <v>96.005375999999998</v>
      </c>
    </row>
    <row r="11" spans="1:15" ht="18" x14ac:dyDescent="0.35">
      <c r="A11" t="s">
        <v>93</v>
      </c>
      <c r="B11" t="s">
        <v>94</v>
      </c>
      <c r="J11" s="1">
        <v>3</v>
      </c>
      <c r="K11" s="1">
        <f t="shared" si="0"/>
        <v>45.130208788348924</v>
      </c>
      <c r="L11" s="1">
        <f t="shared" si="1"/>
        <v>96.015947958396509</v>
      </c>
    </row>
    <row r="12" spans="1:15" x14ac:dyDescent="0.25">
      <c r="J12" s="1">
        <v>4</v>
      </c>
      <c r="K12" s="1">
        <f t="shared" si="0"/>
        <v>43.621750854674403</v>
      </c>
      <c r="L12" s="1">
        <f t="shared" si="1"/>
        <v>96.031533879048041</v>
      </c>
    </row>
    <row r="13" spans="1:15" x14ac:dyDescent="0.25">
      <c r="A13">
        <v>330</v>
      </c>
      <c r="B13">
        <v>1</v>
      </c>
      <c r="C13">
        <v>896</v>
      </c>
      <c r="D13">
        <v>3005</v>
      </c>
      <c r="E13">
        <v>50</v>
      </c>
      <c r="F13">
        <v>96</v>
      </c>
      <c r="J13" s="1">
        <v>5</v>
      </c>
      <c r="K13" s="1">
        <f t="shared" si="0"/>
        <v>42.171191219125802</v>
      </c>
      <c r="L13" s="1">
        <f t="shared" si="1"/>
        <v>96.05195098067766</v>
      </c>
    </row>
    <row r="14" spans="1:15" x14ac:dyDescent="0.25">
      <c r="J14" s="1">
        <v>6</v>
      </c>
      <c r="K14" s="1">
        <f t="shared" si="0"/>
        <v>40.778338376305136</v>
      </c>
      <c r="L14" s="1">
        <f t="shared" si="1"/>
        <v>96.077016725919592</v>
      </c>
    </row>
    <row r="15" spans="1:15" x14ac:dyDescent="0.25">
      <c r="J15" s="1">
        <v>7</v>
      </c>
      <c r="K15" s="1">
        <f t="shared" si="0"/>
        <v>39.442732962073308</v>
      </c>
      <c r="L15" s="1">
        <f t="shared" si="1"/>
        <v>96.106549717188287</v>
      </c>
    </row>
    <row r="16" spans="1:15" x14ac:dyDescent="0.25">
      <c r="J16" s="1">
        <v>8</v>
      </c>
      <c r="K16" s="1">
        <f t="shared" si="0"/>
        <v>38.163685867012305</v>
      </c>
      <c r="L16" s="1">
        <f t="shared" si="1"/>
        <v>96.140370467503573</v>
      </c>
    </row>
    <row r="17" spans="10:12" x14ac:dyDescent="0.25">
      <c r="J17" s="1">
        <v>9</v>
      </c>
      <c r="K17" s="1">
        <f t="shared" si="0"/>
        <v>36.940313620575616</v>
      </c>
      <c r="L17" s="1">
        <f t="shared" si="1"/>
        <v>96.178302055027416</v>
      </c>
    </row>
    <row r="18" spans="10:12" x14ac:dyDescent="0.25">
      <c r="J18" s="1">
        <v>10</v>
      </c>
      <c r="K18" s="1">
        <f t="shared" si="0"/>
        <v>35.771570955075241</v>
      </c>
      <c r="L18" s="1">
        <f t="shared" si="1"/>
        <v>96.220170670405551</v>
      </c>
    </row>
    <row r="19" spans="10:12" x14ac:dyDescent="0.25">
      <c r="J19" s="1">
        <v>11</v>
      </c>
      <c r="K19" s="1">
        <f t="shared" si="0"/>
        <v>34.656280529329734</v>
      </c>
      <c r="L19" s="1">
        <f t="shared" si="1"/>
        <v>96.265806066108027</v>
      </c>
    </row>
    <row r="20" spans="10:12" x14ac:dyDescent="0.25">
      <c r="J20" s="1">
        <v>12</v>
      </c>
      <c r="K20" s="1">
        <f t="shared" si="0"/>
        <v>33.593159849072059</v>
      </c>
      <c r="L20" s="1">
        <f t="shared" si="1"/>
        <v>96.315041916871238</v>
      </c>
    </row>
    <row r="21" spans="10:12" x14ac:dyDescent="0.25">
      <c r="J21" s="1">
        <v>13</v>
      </c>
      <c r="K21" s="1">
        <f t="shared" ref="K21:K39" si="2">$J$3*K20*L20-$L$3*K20</f>
        <v>32.580845466341984</v>
      </c>
      <c r="L21" s="1">
        <f t="shared" ref="L21:L39" si="3">$M$3*L20-$K$3*K20*L20</f>
        <v>96.367716100099898</v>
      </c>
    </row>
    <row r="22" spans="10:12" x14ac:dyDescent="0.25">
      <c r="J22" s="1">
        <v>14</v>
      </c>
      <c r="K22" s="1">
        <f t="shared" si="2"/>
        <v>31.617914574434142</v>
      </c>
      <c r="L22" s="1">
        <f t="shared" si="3"/>
        <v>96.423670904726677</v>
      </c>
    </row>
    <row r="23" spans="10:12" x14ac:dyDescent="0.25">
      <c r="J23" s="1">
        <v>15</v>
      </c>
      <c r="K23" s="1">
        <f t="shared" si="2"/>
        <v>30.702904139939687</v>
      </c>
      <c r="L23" s="1">
        <f t="shared" si="3"/>
        <v>96.482753176580587</v>
      </c>
    </row>
    <row r="24" spans="10:12" x14ac:dyDescent="0.25">
      <c r="J24" s="1">
        <v>16</v>
      </c>
      <c r="K24" s="1">
        <f t="shared" si="2"/>
        <v>29.834327730379567</v>
      </c>
      <c r="L24" s="1">
        <f t="shared" si="3"/>
        <v>96.544814407810293</v>
      </c>
    </row>
    <row r="25" spans="10:12" x14ac:dyDescent="0.25">
      <c r="J25" s="1">
        <v>17</v>
      </c>
      <c r="K25" s="1">
        <f t="shared" si="2"/>
        <v>29.010690206182105</v>
      </c>
      <c r="L25" s="1">
        <f t="shared" si="3"/>
        <v>96.609710777366274</v>
      </c>
    </row>
    <row r="26" spans="10:12" x14ac:dyDescent="0.25">
      <c r="J26" s="1">
        <v>18</v>
      </c>
      <c r="K26" s="1">
        <f t="shared" si="2"/>
        <v>28.23050045050736</v>
      </c>
      <c r="L26" s="1">
        <f t="shared" si="3"/>
        <v>96.677303148986184</v>
      </c>
    </row>
    <row r="27" spans="10:12" x14ac:dyDescent="0.25">
      <c r="J27" s="1">
        <v>19</v>
      </c>
      <c r="K27" s="1">
        <f t="shared" si="2"/>
        <v>27.492282310748745</v>
      </c>
      <c r="L27" s="1">
        <f t="shared" si="3"/>
        <v>96.747457032564455</v>
      </c>
    </row>
    <row r="28" spans="10:12" x14ac:dyDescent="0.25">
      <c r="J28" s="1">
        <v>20</v>
      </c>
      <c r="K28" s="1">
        <f t="shared" si="2"/>
        <v>26.794583922406169</v>
      </c>
      <c r="L28" s="1">
        <f t="shared" si="3"/>
        <v>96.820042514232526</v>
      </c>
    </row>
    <row r="29" spans="10:12" x14ac:dyDescent="0.25">
      <c r="J29" s="1">
        <v>21</v>
      </c>
      <c r="K29" s="1">
        <f t="shared" si="2"/>
        <v>26.135985580256307</v>
      </c>
      <c r="L29" s="1">
        <f t="shared" si="3"/>
        <v>96.894934159938956</v>
      </c>
    </row>
    <row r="30" spans="10:12" x14ac:dyDescent="0.25">
      <c r="J30" s="1">
        <v>22</v>
      </c>
      <c r="K30" s="1">
        <f t="shared" si="2"/>
        <v>25.515106314053568</v>
      </c>
      <c r="L30" s="1">
        <f t="shared" si="3"/>
        <v>96.972010896805386</v>
      </c>
    </row>
    <row r="31" spans="10:12" x14ac:dyDescent="0.25">
      <c r="J31" s="1">
        <v>23</v>
      </c>
      <c r="K31" s="1">
        <f t="shared" si="2"/>
        <v>24.930609316975854</v>
      </c>
      <c r="L31" s="1">
        <f t="shared" si="3"/>
        <v>97.051155876049407</v>
      </c>
    </row>
    <row r="32" spans="10:12" x14ac:dyDescent="0.25">
      <c r="J32" s="1">
        <v>24</v>
      </c>
      <c r="K32" s="1">
        <f t="shared" si="2"/>
        <v>24.381206365172808</v>
      </c>
      <c r="L32" s="1">
        <f t="shared" si="3"/>
        <v>97.132256320812601</v>
      </c>
    </row>
    <row r="33" spans="10:12" x14ac:dyDescent="0.25">
      <c r="J33" s="1">
        <v>25</v>
      </c>
      <c r="K33" s="1">
        <f t="shared" si="2"/>
        <v>23.865661356479038</v>
      </c>
      <c r="L33" s="1">
        <f t="shared" si="3"/>
        <v>97.215203361811547</v>
      </c>
    </row>
    <row r="34" spans="10:12" x14ac:dyDescent="0.25">
      <c r="J34" s="1">
        <v>26</v>
      </c>
      <c r="K34" s="1">
        <f t="shared" si="2"/>
        <v>23.382793085936083</v>
      </c>
      <c r="L34" s="1">
        <f t="shared" si="3"/>
        <v>97.299891863343433</v>
      </c>
    </row>
    <row r="35" spans="10:12" x14ac:dyDescent="0.25">
      <c r="J35" s="1">
        <v>27</v>
      </c>
      <c r="K35" s="1">
        <f t="shared" si="2"/>
        <v>22.931477365469792</v>
      </c>
      <c r="L35" s="1">
        <f t="shared" si="3"/>
        <v>97.386220241824859</v>
      </c>
    </row>
    <row r="36" spans="10:12" x14ac:dyDescent="0.25">
      <c r="J36" s="1">
        <v>28</v>
      </c>
      <c r="K36" s="1">
        <f t="shared" si="2"/>
        <v>22.510648585078595</v>
      </c>
      <c r="L36" s="1">
        <f t="shared" si="3"/>
        <v>97.474090278721761</v>
      </c>
    </row>
    <row r="37" spans="10:12" x14ac:dyDescent="0.25">
      <c r="J37" s="1">
        <v>29</v>
      </c>
      <c r="K37" s="1">
        <f t="shared" si="2"/>
        <v>22.119300803336799</v>
      </c>
      <c r="L37" s="1">
        <f t="shared" si="3"/>
        <v>97.56340692943914</v>
      </c>
    </row>
    <row r="38" spans="10:12" x14ac:dyDescent="0.25">
      <c r="J38" s="1">
        <v>30</v>
      </c>
      <c r="K38" s="1">
        <f t="shared" si="2"/>
        <v>21.756488445997821</v>
      </c>
      <c r="L38" s="1">
        <f t="shared" si="3"/>
        <v>97.654078129479188</v>
      </c>
    </row>
    <row r="39" spans="10:12" x14ac:dyDescent="0.25">
      <c r="J39" s="1">
        <v>31</v>
      </c>
      <c r="K39" s="1">
        <f t="shared" si="2"/>
        <v>21.421326683053003</v>
      </c>
      <c r="L39" s="1">
        <f t="shared" si="3"/>
        <v>97.746014598944029</v>
      </c>
    </row>
    <row r="40" spans="10:12" x14ac:dyDescent="0.25">
      <c r="J40" s="1">
        <v>32</v>
      </c>
      <c r="K40" s="1">
        <f t="shared" ref="K40:K75" si="4">$J$3*K39*L39-$L$3*K39</f>
        <v>21.112991546793378</v>
      </c>
      <c r="L40" s="1">
        <f t="shared" ref="L40:L75" si="5">$M$3*L39-$K$3*K39*L39</f>
        <v>97.839129646252601</v>
      </c>
    </row>
    <row r="41" spans="10:12" x14ac:dyDescent="0.25">
      <c r="J41" s="1">
        <v>33</v>
      </c>
      <c r="K41" s="1">
        <f t="shared" si="4"/>
        <v>20.830719846243788</v>
      </c>
      <c r="L41" s="1">
        <f t="shared" si="5"/>
        <v>97.933338971757451</v>
      </c>
    </row>
    <row r="42" spans="10:12" x14ac:dyDescent="0.25">
      <c r="J42" s="1">
        <v>34</v>
      </c>
      <c r="K42" s="1">
        <f t="shared" si="4"/>
        <v>20.573808926783546</v>
      </c>
      <c r="L42" s="1">
        <f t="shared" si="5"/>
        <v>98.028560471786122</v>
      </c>
    </row>
    <row r="43" spans="10:12" x14ac:dyDescent="0.25">
      <c r="J43" s="1">
        <v>35</v>
      </c>
      <c r="K43" s="1">
        <f t="shared" si="4"/>
        <v>20.341616317816108</v>
      </c>
      <c r="L43" s="1">
        <f t="shared" si="5"/>
        <v>98.124714043488623</v>
      </c>
    </row>
    <row r="44" spans="10:12" x14ac:dyDescent="0.25">
      <c r="J44" s="1">
        <v>36</v>
      </c>
      <c r="K44" s="1">
        <f t="shared" si="4"/>
        <v>20.133559305972419</v>
      </c>
      <c r="L44" s="1">
        <f t="shared" si="5"/>
        <v>98.22172139074884</v>
      </c>
    </row>
    <row r="45" spans="10:12" x14ac:dyDescent="0.25">
      <c r="J45" s="1">
        <v>37</v>
      </c>
      <c r="K45" s="1">
        <f t="shared" si="4"/>
        <v>19.949114466493626</v>
      </c>
      <c r="L45" s="1">
        <f t="shared" si="5"/>
        <v>98.319505831308248</v>
      </c>
    </row>
    <row r="46" spans="10:12" x14ac:dyDescent="0.25">
      <c r="J46" s="1">
        <v>38</v>
      </c>
      <c r="K46" s="1">
        <f t="shared" si="4"/>
        <v>19.787817181098582</v>
      </c>
      <c r="L46" s="1">
        <f t="shared" si="5"/>
        <v>98.4179921051565</v>
      </c>
    </row>
    <row r="47" spans="10:12" x14ac:dyDescent="0.25">
      <c r="J47" s="1">
        <v>39</v>
      </c>
      <c r="K47" s="1">
        <f t="shared" si="4"/>
        <v>19.649261166757611</v>
      </c>
      <c r="L47" s="1">
        <f t="shared" si="5"/>
        <v>98.517106184161506</v>
      </c>
    </row>
    <row r="48" spans="10:12" x14ac:dyDescent="0.25">
      <c r="J48" s="1">
        <v>40</v>
      </c>
      <c r="K48" s="1">
        <f t="shared" si="4"/>
        <v>19.533098036322105</v>
      </c>
      <c r="L48" s="1">
        <f t="shared" si="5"/>
        <v>98.616775082841585</v>
      </c>
    </row>
    <row r="49" spans="10:12" x14ac:dyDescent="0.25">
      <c r="J49" s="1">
        <v>41</v>
      </c>
      <c r="K49" s="1">
        <f t="shared" si="4"/>
        <v>19.439036908855325</v>
      </c>
      <c r="L49" s="1">
        <f t="shared" si="5"/>
        <v>98.716926670122348</v>
      </c>
    </row>
    <row r="50" spans="10:12" x14ac:dyDescent="0.25">
      <c r="J50" s="1">
        <v>42</v>
      </c>
      <c r="K50" s="1">
        <f t="shared" si="4"/>
        <v>19.366844084728566</v>
      </c>
      <c r="L50" s="1">
        <f t="shared" si="5"/>
        <v>98.81748948187024</v>
      </c>
    </row>
    <row r="51" spans="10:12" x14ac:dyDescent="0.25">
      <c r="J51" s="1">
        <v>43</v>
      </c>
      <c r="K51" s="1">
        <f t="shared" si="4"/>
        <v>19.316342798044865</v>
      </c>
      <c r="L51" s="1">
        <f t="shared" si="5"/>
        <v>98.91839253395203</v>
      </c>
    </row>
    <row r="52" spans="10:12" x14ac:dyDescent="0.25">
      <c r="J52" s="1">
        <v>44</v>
      </c>
      <c r="K52" s="1">
        <f t="shared" si="4"/>
        <v>19.287413056686351</v>
      </c>
      <c r="L52" s="1">
        <f t="shared" si="5"/>
        <v>99.019565135534705</v>
      </c>
    </row>
    <row r="53" spans="10:12" x14ac:dyDescent="0.25">
      <c r="J53" s="1">
        <v>45</v>
      </c>
      <c r="K53" s="1">
        <f t="shared" si="4"/>
        <v>19.279991578208588</v>
      </c>
      <c r="L53" s="1">
        <f t="shared" si="5"/>
        <v>99.120936702311852</v>
      </c>
    </row>
    <row r="54" spans="10:12" x14ac:dyDescent="0.25">
      <c r="J54" s="1">
        <v>46</v>
      </c>
      <c r="K54" s="1">
        <f t="shared" si="4"/>
        <v>19.294071827884419</v>
      </c>
      <c r="L54" s="1">
        <f t="shared" si="5"/>
        <v>99.222436569320877</v>
      </c>
    </row>
    <row r="55" spans="10:12" x14ac:dyDescent="0.25">
      <c r="J55" s="1">
        <v>47</v>
      </c>
      <c r="K55" s="1">
        <f t="shared" si="4"/>
        <v>19.329704163389565</v>
      </c>
      <c r="L55" s="1">
        <f t="shared" si="5"/>
        <v>99.323993802999539</v>
      </c>
    </row>
    <row r="56" spans="10:12" x14ac:dyDescent="0.25">
      <c r="J56" s="1">
        <v>48</v>
      </c>
      <c r="K56" s="1">
        <f t="shared" si="4"/>
        <v>19.386996088881805</v>
      </c>
      <c r="L56" s="1">
        <f t="shared" si="5"/>
        <v>99.425537012119932</v>
      </c>
    </row>
    <row r="57" spans="10:12" x14ac:dyDescent="0.25">
      <c r="J57" s="1">
        <v>49</v>
      </c>
      <c r="K57" s="1">
        <f t="shared" si="4"/>
        <v>19.466112619514551</v>
      </c>
      <c r="L57" s="1">
        <f t="shared" si="5"/>
        <v>99.52699415723383</v>
      </c>
    </row>
    <row r="58" spans="10:12" x14ac:dyDescent="0.25">
      <c r="J58" s="1">
        <v>50</v>
      </c>
      <c r="K58" s="1">
        <f t="shared" si="4"/>
        <v>19.567276755702778</v>
      </c>
      <c r="L58" s="1">
        <f t="shared" si="5"/>
        <v>99.628292358264346</v>
      </c>
    </row>
    <row r="59" spans="10:12" x14ac:dyDescent="0.25">
      <c r="J59" s="1">
        <v>51</v>
      </c>
      <c r="K59" s="1">
        <f t="shared" si="4"/>
        <v>19.690770064683523</v>
      </c>
      <c r="L59" s="1">
        <f t="shared" si="5"/>
        <v>99.729357699885725</v>
      </c>
    </row>
    <row r="60" spans="10:12" x14ac:dyDescent="0.25">
      <c r="J60" s="1">
        <v>52</v>
      </c>
      <c r="K60" s="1">
        <f t="shared" si="4"/>
        <v>19.836933365041631</v>
      </c>
      <c r="L60" s="1">
        <f t="shared" si="5"/>
        <v>99.830115034346633</v>
      </c>
    </row>
    <row r="61" spans="10:12" x14ac:dyDescent="0.25">
      <c r="J61" s="1">
        <v>53</v>
      </c>
      <c r="K61" s="1">
        <f t="shared" si="4"/>
        <v>20.006167507860791</v>
      </c>
      <c r="L61" s="1">
        <f t="shared" si="5"/>
        <v>99.930487781411856</v>
      </c>
    </row>
    <row r="62" spans="10:12" x14ac:dyDescent="0.25">
      <c r="J62" s="1">
        <v>54</v>
      </c>
      <c r="K62" s="1">
        <f t="shared" si="4"/>
        <v>20.198934245964452</v>
      </c>
      <c r="L62" s="1">
        <f t="shared" si="5"/>
        <v>100.0303977251243</v>
      </c>
    </row>
    <row r="63" spans="10:12" x14ac:dyDescent="0.25">
      <c r="J63" s="1">
        <v>55</v>
      </c>
      <c r="K63" s="1">
        <f t="shared" si="4"/>
        <v>20.41575718028362</v>
      </c>
      <c r="L63" s="1">
        <f t="shared" si="5"/>
        <v>100.1297648071246</v>
      </c>
    </row>
    <row r="64" spans="10:12" x14ac:dyDescent="0.25">
      <c r="J64" s="1">
        <v>56</v>
      </c>
      <c r="K64" s="1">
        <f t="shared" si="4"/>
        <v>20.657222769679393</v>
      </c>
      <c r="L64" s="1">
        <f t="shared" si="5"/>
        <v>100.2285069163091</v>
      </c>
    </row>
    <row r="65" spans="10:12" x14ac:dyDescent="0.25">
      <c r="J65" s="1">
        <v>57</v>
      </c>
      <c r="K65" s="1">
        <f t="shared" si="4"/>
        <v>20.92398138750476</v>
      </c>
      <c r="L65" s="1">
        <f t="shared" si="5"/>
        <v>100.32653967466153</v>
      </c>
    </row>
    <row r="66" spans="10:12" x14ac:dyDescent="0.25">
      <c r="J66" s="1">
        <v>58</v>
      </c>
      <c r="K66" s="1">
        <f t="shared" si="4"/>
        <v>21.216748404758707</v>
      </c>
      <c r="L66" s="1">
        <f t="shared" si="5"/>
        <v>100.42377621915846</v>
      </c>
    </row>
    <row r="67" spans="10:12" x14ac:dyDescent="0.25">
      <c r="J67" s="1">
        <v>59</v>
      </c>
      <c r="K67" s="1">
        <f t="shared" si="4"/>
        <v>21.536305275808051</v>
      </c>
      <c r="L67" s="1">
        <f t="shared" si="5"/>
        <v>100.52012697972714</v>
      </c>
    </row>
    <row r="68" spans="10:12" x14ac:dyDescent="0.25">
      <c r="J68" s="1">
        <v>60</v>
      </c>
      <c r="K68" s="1">
        <f t="shared" si="4"/>
        <v>21.883500598269915</v>
      </c>
      <c r="L68" s="1">
        <f t="shared" si="5"/>
        <v>100.61549945332675</v>
      </c>
    </row>
    <row r="69" spans="10:12" x14ac:dyDescent="0.25">
      <c r="J69" s="1">
        <v>61</v>
      </c>
      <c r="K69" s="1">
        <f t="shared" si="4"/>
        <v>22.259251113698138</v>
      </c>
      <c r="L69" s="1">
        <f t="shared" si="5"/>
        <v>100.7097979743329</v>
      </c>
    </row>
    <row r="70" spans="10:12" x14ac:dyDescent="0.25">
      <c r="J70" s="1">
        <v>62</v>
      </c>
      <c r="K70" s="1">
        <f t="shared" si="4"/>
        <v>22.664542610137971</v>
      </c>
      <c r="L70" s="1">
        <f t="shared" si="5"/>
        <v>100.80292348153277</v>
      </c>
    </row>
    <row r="71" spans="10:12" x14ac:dyDescent="0.25">
      <c r="J71" s="1">
        <v>63</v>
      </c>
      <c r="K71" s="1">
        <f t="shared" si="4"/>
        <v>23.100430681342083</v>
      </c>
      <c r="L71" s="1">
        <f t="shared" si="5"/>
        <v>100.89477328218621</v>
      </c>
    </row>
    <row r="72" spans="10:12" x14ac:dyDescent="0.25">
      <c r="J72" s="1">
        <v>64</v>
      </c>
      <c r="K72" s="1">
        <f t="shared" si="4"/>
        <v>23.568041290415291</v>
      </c>
      <c r="L72" s="1">
        <f t="shared" si="5"/>
        <v>100.98524081377937</v>
      </c>
    </row>
    <row r="73" spans="10:12" x14ac:dyDescent="0.25">
      <c r="J73" s="1">
        <v>65</v>
      </c>
      <c r="K73" s="1">
        <f t="shared" si="4"/>
        <v>24.06857107781731</v>
      </c>
      <c r="L73" s="1">
        <f t="shared" si="5"/>
        <v>101.07421540429495</v>
      </c>
    </row>
    <row r="74" spans="10:12" x14ac:dyDescent="0.25">
      <c r="J74" s="1">
        <v>66</v>
      </c>
      <c r="K74" s="1">
        <f t="shared" si="4"/>
        <v>24.603287344949361</v>
      </c>
      <c r="L74" s="1">
        <f t="shared" si="5"/>
        <v>101.16158203204901</v>
      </c>
    </row>
    <row r="75" spans="10:12" x14ac:dyDescent="0.25">
      <c r="J75" s="1">
        <v>67</v>
      </c>
      <c r="K75" s="1">
        <f t="shared" si="4"/>
        <v>25.173527634938385</v>
      </c>
      <c r="L75" s="1">
        <f t="shared" si="5"/>
        <v>101.24722108640229</v>
      </c>
    </row>
    <row r="76" spans="10:12" x14ac:dyDescent="0.25">
      <c r="J76" s="1">
        <v>68</v>
      </c>
      <c r="K76" s="1">
        <f t="shared" ref="K76:K103" si="6">$J$3*K75*L75-$L$3*K75</f>
        <v>25.780698821681426</v>
      </c>
      <c r="L76" s="1">
        <f t="shared" ref="L76:L103" si="7">$M$3*L75-$K$3*K75*L75</f>
        <v>101.331008130947</v>
      </c>
    </row>
    <row r="77" spans="10:12" x14ac:dyDescent="0.25">
      <c r="J77" s="1">
        <v>69</v>
      </c>
      <c r="K77" s="1">
        <f t="shared" si="6"/>
        <v>26.426275606711606</v>
      </c>
      <c r="L77" s="1">
        <f t="shared" si="7"/>
        <v>101.4128136711012</v>
      </c>
    </row>
    <row r="78" spans="10:12" x14ac:dyDescent="0.25">
      <c r="J78" s="1">
        <v>70</v>
      </c>
      <c r="K78" s="1">
        <f t="shared" si="6"/>
        <v>27.111798311009359</v>
      </c>
      <c r="L78" s="1">
        <f t="shared" si="7"/>
        <v>101.49250292841556</v>
      </c>
    </row>
    <row r="79" spans="10:12" x14ac:dyDescent="0.25">
      <c r="J79" s="1">
        <v>71</v>
      </c>
      <c r="K79" s="1">
        <f t="shared" si="6"/>
        <v>27.838869835555588</v>
      </c>
      <c r="L79" s="1">
        <f t="shared" si="7"/>
        <v>101.56993562431377</v>
      </c>
    </row>
    <row r="80" spans="10:12" x14ac:dyDescent="0.25">
      <c r="J80" s="1">
        <v>72</v>
      </c>
      <c r="K80" s="1">
        <f t="shared" si="6"/>
        <v>28.609151650295566</v>
      </c>
      <c r="L80" s="1">
        <f t="shared" si="7"/>
        <v>101.64496577645261</v>
      </c>
    </row>
    <row r="81" spans="10:12" x14ac:dyDescent="0.25">
      <c r="J81" s="1">
        <v>73</v>
      </c>
      <c r="K81" s="1">
        <f t="shared" si="6"/>
        <v>29.424358656397505</v>
      </c>
      <c r="L81" s="1">
        <f t="shared" si="7"/>
        <v>101.71744151140045</v>
      </c>
    </row>
    <row r="82" spans="10:12" x14ac:dyDescent="0.25">
      <c r="J82" s="1">
        <v>74</v>
      </c>
      <c r="K82" s="1">
        <f t="shared" si="6"/>
        <v>30.286252751455191</v>
      </c>
      <c r="L82" s="1">
        <f t="shared" si="7"/>
        <v>101.78720489789804</v>
      </c>
    </row>
    <row r="83" spans="10:12" x14ac:dyDescent="0.25">
      <c r="J83" s="1">
        <v>75</v>
      </c>
      <c r="K83" s="1">
        <f t="shared" si="6"/>
        <v>31.196634911890488</v>
      </c>
      <c r="L83" s="1">
        <f t="shared" si="7"/>
        <v>101.85409180558115</v>
      </c>
    </row>
    <row r="84" spans="10:12" x14ac:dyDescent="0.25">
      <c r="J84" s="1">
        <v>76</v>
      </c>
      <c r="K84" s="1">
        <f t="shared" si="6"/>
        <v>32.157335591644419</v>
      </c>
      <c r="L84" s="1">
        <f t="shared" si="7"/>
        <v>101.91793179471242</v>
      </c>
    </row>
    <row r="85" spans="10:12" x14ac:dyDescent="0.25">
      <c r="J85" s="1">
        <v>77</v>
      </c>
      <c r="K85" s="1">
        <f t="shared" si="6"/>
        <v>33.170203221806489</v>
      </c>
      <c r="L85" s="1">
        <f t="shared" si="7"/>
        <v>101.97854804318598</v>
      </c>
    </row>
    <row r="86" spans="10:12" x14ac:dyDescent="0.25">
      <c r="J86" s="1">
        <v>78</v>
      </c>
      <c r="K86" s="1">
        <f t="shared" si="6"/>
        <v>34.237090582755727</v>
      </c>
      <c r="L86" s="1">
        <f t="shared" si="7"/>
        <v>102.03575731782938</v>
      </c>
    </row>
    <row r="87" spans="10:12" x14ac:dyDescent="0.25">
      <c r="J87" s="1">
        <v>79</v>
      </c>
      <c r="K87" s="1">
        <f t="shared" si="6"/>
        <v>35.359838809461735</v>
      </c>
      <c r="L87" s="1">
        <f t="shared" si="7"/>
        <v>102.08936999782675</v>
      </c>
    </row>
    <row r="88" spans="10:12" x14ac:dyDescent="0.25">
      <c r="J88" s="1">
        <v>80</v>
      </c>
      <c r="K88" s="1">
        <f t="shared" si="6"/>
        <v>36.540258782781407</v>
      </c>
      <c r="L88" s="1">
        <f t="shared" si="7"/>
        <v>102.13919015891372</v>
      </c>
    </row>
    <row r="89" spans="10:12" x14ac:dyDescent="0.25">
      <c r="J89" s="1">
        <v>81</v>
      </c>
      <c r="K89" s="1">
        <f t="shared" si="6"/>
        <v>37.780109656037489</v>
      </c>
      <c r="L89" s="1">
        <f t="shared" si="7"/>
        <v>102.18501572783624</v>
      </c>
    </row>
    <row r="90" spans="10:12" x14ac:dyDescent="0.25">
      <c r="J90" s="1">
        <v>82</v>
      </c>
      <c r="K90" s="1">
        <f t="shared" si="6"/>
        <v>39.0810742682363</v>
      </c>
      <c r="L90" s="1">
        <f t="shared" si="7"/>
        <v>102.22663871740259</v>
      </c>
    </row>
    <row r="91" spans="10:12" x14ac:dyDescent="0.25">
      <c r="J91" s="1">
        <v>83</v>
      </c>
      <c r="K91" s="1">
        <f t="shared" si="6"/>
        <v>40.444731204542705</v>
      </c>
      <c r="L91" s="1">
        <f t="shared" si="7"/>
        <v>102.26384555326803</v>
      </c>
    </row>
    <row r="92" spans="10:12" x14ac:dyDescent="0.25">
      <c r="J92" s="1">
        <v>84</v>
      </c>
      <c r="K92" s="1">
        <f t="shared" si="6"/>
        <v>41.872523282865714</v>
      </c>
      <c r="L92" s="1">
        <f t="shared" si="7"/>
        <v>102.29641750434531</v>
      </c>
    </row>
    <row r="93" spans="10:12" x14ac:dyDescent="0.25">
      <c r="J93" s="1">
        <v>85</v>
      </c>
      <c r="K93" s="1">
        <f t="shared" si="6"/>
        <v>43.365722274604188</v>
      </c>
      <c r="L93" s="1">
        <f t="shared" si="7"/>
        <v>102.32413122939575</v>
      </c>
    </row>
    <row r="94" spans="10:12" x14ac:dyDescent="0.25">
      <c r="J94" s="1">
        <v>86</v>
      </c>
      <c r="K94" s="1">
        <f t="shared" si="6"/>
        <v>44.925389709920879</v>
      </c>
      <c r="L94" s="1">
        <f t="shared" si="7"/>
        <v>102.34675945288193</v>
      </c>
    </row>
    <row r="95" spans="10:12" x14ac:dyDescent="0.25">
      <c r="J95" s="1">
        <v>87</v>
      </c>
      <c r="K95" s="1">
        <f t="shared" si="6"/>
        <v>46.552333675641826</v>
      </c>
      <c r="L95" s="1">
        <f t="shared" si="7"/>
        <v>102.36407178350447</v>
      </c>
    </row>
    <row r="96" spans="10:12" x14ac:dyDescent="0.25">
      <c r="J96" s="1">
        <v>88</v>
      </c>
      <c r="K96" s="1">
        <f t="shared" si="6"/>
        <v>48.247061589356065</v>
      </c>
      <c r="L96" s="1">
        <f t="shared" si="7"/>
        <v>102.37583568894154</v>
      </c>
    </row>
    <row r="97" spans="10:12" x14ac:dyDescent="0.25">
      <c r="J97" s="1">
        <v>89</v>
      </c>
      <c r="K97" s="1">
        <f t="shared" si="6"/>
        <v>50.009729028801438</v>
      </c>
      <c r="L97" s="1">
        <f t="shared" si="7"/>
        <v>102.38181764009823</v>
      </c>
    </row>
    <row r="98" spans="10:12" x14ac:dyDescent="0.25">
      <c r="J98" s="1">
        <v>90</v>
      </c>
      <c r="K98" s="1">
        <f t="shared" si="6"/>
        <v>51.840084813251629</v>
      </c>
      <c r="L98" s="1">
        <f t="shared" si="7"/>
        <v>102.38178443757648</v>
      </c>
    </row>
    <row r="99" spans="10:12" x14ac:dyDescent="0.25">
      <c r="J99" s="1">
        <v>91</v>
      </c>
      <c r="K99" s="1">
        <f t="shared" si="6"/>
        <v>53.737412675068761</v>
      </c>
      <c r="L99" s="1">
        <f t="shared" si="7"/>
        <v>102.37550473201992</v>
      </c>
    </row>
    <row r="100" spans="10:12" x14ac:dyDescent="0.25">
      <c r="J100" s="1">
        <v>92</v>
      </c>
      <c r="K100" s="1">
        <f t="shared" si="6"/>
        <v>55.700470025946935</v>
      </c>
      <c r="L100" s="1">
        <f t="shared" si="7"/>
        <v>102.36275074838653</v>
      </c>
    </row>
    <row r="101" spans="10:12" x14ac:dyDescent="0.25">
      <c r="J101" s="1">
        <v>93</v>
      </c>
      <c r="K101" s="1">
        <f t="shared" si="6"/>
        <v>57.727424513848945</v>
      </c>
      <c r="L101" s="1">
        <f t="shared" si="7"/>
        <v>102.34330022197271</v>
      </c>
    </row>
    <row r="102" spans="10:12" x14ac:dyDescent="0.25">
      <c r="J102" s="1">
        <v>94</v>
      </c>
      <c r="K102" s="1">
        <f t="shared" si="6"/>
        <v>59.815789282242335</v>
      </c>
      <c r="L102" s="1">
        <f t="shared" si="7"/>
        <v>102.31693855107393</v>
      </c>
    </row>
    <row r="103" spans="10:12" x14ac:dyDescent="0.25">
      <c r="J103" s="1">
        <v>95</v>
      </c>
      <c r="K103" s="1">
        <f t="shared" si="6"/>
        <v>61.962358080438023</v>
      </c>
      <c r="L103" s="1">
        <f t="shared" si="7"/>
        <v>102.28346116744656</v>
      </c>
    </row>
    <row r="104" spans="10:12" x14ac:dyDescent="0.25">
      <c r="J104" s="1">
        <v>96</v>
      </c>
      <c r="K104" s="1">
        <f t="shared" ref="K104:K167" si="8">$J$3*K103*L103-$L$3*K103</f>
        <v>64.16314162819566</v>
      </c>
      <c r="L104" s="1">
        <f t="shared" ref="L104:L167" si="9">$M$3*L103-$K$3*K103*L103</f>
        <v>102.24267612117352</v>
      </c>
    </row>
    <row r="105" spans="10:12" x14ac:dyDescent="0.25">
      <c r="J105" s="1">
        <v>97</v>
      </c>
      <c r="K105" s="1">
        <f t="shared" si="8"/>
        <v>66.413306902608213</v>
      </c>
      <c r="L105" s="1">
        <f t="shared" si="9"/>
        <v>102.1944068710952</v>
      </c>
    </row>
    <row r="106" spans="10:12" x14ac:dyDescent="0.25">
      <c r="J106" s="1">
        <v>98</v>
      </c>
      <c r="K106" s="1">
        <f t="shared" si="8"/>
        <v>68.707121281386947</v>
      </c>
      <c r="L106" s="1">
        <f t="shared" si="9"/>
        <v>102.13849526563835</v>
      </c>
    </row>
    <row r="107" spans="10:12" x14ac:dyDescent="0.25">
      <c r="J107" s="1">
        <v>99</v>
      </c>
      <c r="K107" s="1">
        <f t="shared" si="8"/>
        <v>71.037903732048122</v>
      </c>
      <c r="L107" s="1">
        <f t="shared" si="9"/>
        <v>102.0748046916906</v>
      </c>
    </row>
    <row r="108" spans="10:12" x14ac:dyDescent="0.25">
      <c r="J108" s="1">
        <v>100</v>
      </c>
      <c r="K108" s="1">
        <f t="shared" si="8"/>
        <v>73.397985466323732</v>
      </c>
      <c r="L108" s="1">
        <f t="shared" si="9"/>
        <v>102.0032233612049</v>
      </c>
    </row>
    <row r="109" spans="10:12" x14ac:dyDescent="0.25">
      <c r="J109" s="1">
        <v>101</v>
      </c>
      <c r="K109" s="1">
        <f t="shared" si="8"/>
        <v>75.778682665840194</v>
      </c>
      <c r="L109" s="1">
        <f t="shared" si="9"/>
        <v>101.92366769661412</v>
      </c>
    </row>
    <row r="110" spans="10:12" x14ac:dyDescent="0.25">
      <c r="J110" s="1">
        <v>102</v>
      </c>
      <c r="K110" s="1">
        <f t="shared" si="8"/>
        <v>78.170284008863675</v>
      </c>
      <c r="L110" s="1">
        <f t="shared" si="9"/>
        <v>101.83608576709113</v>
      </c>
    </row>
    <row r="111" spans="10:12" x14ac:dyDescent="0.25">
      <c r="J111" s="1">
        <v>103</v>
      </c>
      <c r="K111" s="1">
        <f t="shared" si="8"/>
        <v>80.562055767215469</v>
      </c>
      <c r="L111" s="1">
        <f t="shared" si="9"/>
        <v>101.74046071847746</v>
      </c>
    </row>
    <row r="112" spans="10:12" x14ac:dyDescent="0.25">
      <c r="J112" s="1">
        <v>104</v>
      </c>
      <c r="K112" s="1">
        <f t="shared" si="8"/>
        <v>82.942267175283419</v>
      </c>
      <c r="L112" s="1">
        <f t="shared" si="9"/>
        <v>101.6368141306688</v>
      </c>
    </row>
    <row r="113" spans="10:12" x14ac:dyDescent="0.25">
      <c r="J113" s="1">
        <v>105</v>
      </c>
      <c r="K113" s="1">
        <f t="shared" si="8"/>
        <v>85.29823857827067</v>
      </c>
      <c r="L113" s="1">
        <f t="shared" si="9"/>
        <v>101.52520922780423</v>
      </c>
    </row>
    <row r="114" spans="10:12" x14ac:dyDescent="0.25">
      <c r="J114" s="1">
        <v>106</v>
      </c>
      <c r="K114" s="1">
        <f t="shared" si="8"/>
        <v>87.616414526029956</v>
      </c>
      <c r="L114" s="1">
        <f t="shared" si="9"/>
        <v>101.4057538592365</v>
      </c>
    </row>
    <row r="115" spans="10:12" x14ac:dyDescent="0.25">
      <c r="J115" s="1">
        <v>107</v>
      </c>
      <c r="K115" s="1">
        <f t="shared" si="8"/>
        <v>89.882463478477419</v>
      </c>
      <c r="L115" s="1">
        <f t="shared" si="9"/>
        <v>101.27860316348671</v>
      </c>
    </row>
    <row r="116" spans="10:12" x14ac:dyDescent="0.25">
      <c r="J116" s="1">
        <v>108</v>
      </c>
      <c r="K116" s="1">
        <f t="shared" si="8"/>
        <v>92.081405122254736</v>
      </c>
      <c r="L116" s="1">
        <f t="shared" si="9"/>
        <v>101.14396182375941</v>
      </c>
    </row>
    <row r="117" spans="10:12" x14ac:dyDescent="0.25">
      <c r="J117" s="1">
        <v>109</v>
      </c>
      <c r="K117" s="1">
        <f t="shared" si="8"/>
        <v>94.197765469044</v>
      </c>
      <c r="L117" s="1">
        <f t="shared" si="9"/>
        <v>101.00208582265357</v>
      </c>
    </row>
    <row r="118" spans="10:12" x14ac:dyDescent="0.25">
      <c r="J118" s="1">
        <v>110</v>
      </c>
      <c r="K118" s="1">
        <f t="shared" si="8"/>
        <v>96.215758928245975</v>
      </c>
      <c r="L118" s="1">
        <f t="shared" si="9"/>
        <v>100.85328360595111</v>
      </c>
    </row>
    <row r="119" spans="10:12" x14ac:dyDescent="0.25">
      <c r="J119" s="1">
        <v>111</v>
      </c>
      <c r="K119" s="1">
        <f t="shared" si="8"/>
        <v>98.119495448103507</v>
      </c>
      <c r="L119" s="1">
        <f t="shared" si="9"/>
        <v>100.69791657120929</v>
      </c>
    </row>
    <row r="120" spans="10:12" x14ac:dyDescent="0.25">
      <c r="J120" s="1">
        <v>112</v>
      </c>
      <c r="K120" s="1">
        <f t="shared" si="8"/>
        <v>99.893209640914961</v>
      </c>
      <c r="L120" s="1">
        <f t="shared" si="9"/>
        <v>100.53639880660657</v>
      </c>
    </row>
    <row r="121" spans="10:12" x14ac:dyDescent="0.25">
      <c r="J121" s="1">
        <v>113</v>
      </c>
      <c r="K121" s="1">
        <f t="shared" si="8"/>
        <v>101.52150760401483</v>
      </c>
      <c r="L121" s="1">
        <f t="shared" si="9"/>
        <v>100.36919601919989</v>
      </c>
    </row>
    <row r="122" spans="10:12" x14ac:dyDescent="0.25">
      <c r="J122" s="1">
        <v>114</v>
      </c>
      <c r="K122" s="1">
        <f t="shared" si="8"/>
        <v>102.98962598427288</v>
      </c>
      <c r="L122" s="1">
        <f t="shared" si="9"/>
        <v>100.19682360933616</v>
      </c>
    </row>
    <row r="123" spans="10:12" x14ac:dyDescent="0.25">
      <c r="J123" s="1">
        <v>115</v>
      </c>
      <c r="K123" s="1">
        <f t="shared" si="8"/>
        <v>104.28369678352379</v>
      </c>
      <c r="L123" s="1">
        <f t="shared" si="9"/>
        <v>100.0198438690738</v>
      </c>
    </row>
    <row r="124" spans="10:12" x14ac:dyDescent="0.25">
      <c r="J124" s="1">
        <v>116</v>
      </c>
      <c r="K124" s="1">
        <f t="shared" si="8"/>
        <v>105.39101054235297</v>
      </c>
      <c r="L124" s="1">
        <f t="shared" si="9"/>
        <v>99.838862306509654</v>
      </c>
    </row>
    <row r="125" spans="10:12" x14ac:dyDescent="0.25">
      <c r="J125" s="1">
        <v>117</v>
      </c>
      <c r="K125" s="1">
        <f t="shared" si="8"/>
        <v>106.30026994410591</v>
      </c>
      <c r="L125" s="1">
        <f t="shared" si="9"/>
        <v>99.65452312402445</v>
      </c>
    </row>
    <row r="126" spans="10:12" x14ac:dyDescent="0.25">
      <c r="J126" s="1">
        <v>118</v>
      </c>
      <c r="K126" s="1">
        <f t="shared" si="8"/>
        <v>107.00182561459248</v>
      </c>
      <c r="L126" s="1">
        <f t="shared" si="9"/>
        <v>99.467503905589993</v>
      </c>
    </row>
    <row r="127" spans="10:12" x14ac:dyDescent="0.25">
      <c r="J127" s="1">
        <v>119</v>
      </c>
      <c r="K127" s="1">
        <f t="shared" si="8"/>
        <v>107.48788600440461</v>
      </c>
      <c r="L127" s="1">
        <f t="shared" si="9"/>
        <v>99.278509595191821</v>
      </c>
    </row>
    <row r="128" spans="10:12" x14ac:dyDescent="0.25">
      <c r="J128" s="1">
        <v>120</v>
      </c>
      <c r="K128" s="1">
        <f t="shared" si="8"/>
        <v>107.75269375661219</v>
      </c>
      <c r="L128" s="1">
        <f t="shared" si="9"/>
        <v>99.088265873781964</v>
      </c>
    </row>
    <row r="129" spans="10:12" x14ac:dyDescent="0.25">
      <c r="J129" s="1">
        <v>121</v>
      </c>
      <c r="K129" s="1">
        <f t="shared" si="8"/>
        <v>107.79266188269288</v>
      </c>
      <c r="L129" s="1">
        <f t="shared" si="9"/>
        <v>98.89751206465256</v>
      </c>
    </row>
    <row r="130" spans="10:12" x14ac:dyDescent="0.25">
      <c r="J130" s="1">
        <v>122</v>
      </c>
      <c r="K130" s="1">
        <f t="shared" si="8"/>
        <v>107.6064643645817</v>
      </c>
      <c r="L130" s="1">
        <f t="shared" si="9"/>
        <v>98.706993715459504</v>
      </c>
    </row>
    <row r="131" spans="10:12" x14ac:dyDescent="0.25">
      <c r="J131" s="1">
        <v>123</v>
      </c>
      <c r="K131" s="1">
        <f t="shared" si="8"/>
        <v>107.19507741248688</v>
      </c>
      <c r="L131" s="1">
        <f t="shared" si="9"/>
        <v>98.517455018259355</v>
      </c>
    </row>
    <row r="132" spans="10:12" x14ac:dyDescent="0.25">
      <c r="J132" s="1">
        <v>124</v>
      </c>
      <c r="K132" s="1">
        <f t="shared" si="8"/>
        <v>106.56176945263974</v>
      </c>
      <c r="L132" s="1">
        <f t="shared" si="9"/>
        <v>98.329631236051014</v>
      </c>
    </row>
    <row r="133" spans="10:12" x14ac:dyDescent="0.25">
      <c r="J133" s="1">
        <v>125</v>
      </c>
      <c r="K133" s="1">
        <f t="shared" si="8"/>
        <v>105.71203989257413</v>
      </c>
      <c r="L133" s="1">
        <f t="shared" si="9"/>
        <v>98.144241304973136</v>
      </c>
    </row>
    <row r="134" spans="10:12" x14ac:dyDescent="0.25">
      <c r="J134" s="1">
        <v>126</v>
      </c>
      <c r="K134" s="1">
        <f t="shared" si="8"/>
        <v>104.6535086982605</v>
      </c>
      <c r="L134" s="1">
        <f t="shared" si="9"/>
        <v>97.96198077541284</v>
      </c>
    </row>
    <row r="135" spans="10:12" x14ac:dyDescent="0.25">
      <c r="J135" s="1">
        <v>127</v>
      </c>
      <c r="K135" s="1">
        <f t="shared" si="8"/>
        <v>103.39576069959931</v>
      </c>
      <c r="L135" s="1">
        <f t="shared" si="9"/>
        <v>97.783515243132584</v>
      </c>
    </row>
    <row r="136" spans="10:12" x14ac:dyDescent="0.25">
      <c r="J136" s="1">
        <v>128</v>
      </c>
      <c r="K136" s="1">
        <f t="shared" si="8"/>
        <v>101.95015020820603</v>
      </c>
      <c r="L136" s="1">
        <f t="shared" si="9"/>
        <v>97.609474403789662</v>
      </c>
    </row>
    <row r="137" spans="10:12" x14ac:dyDescent="0.25">
      <c r="J137" s="1">
        <v>129</v>
      </c>
      <c r="K137" s="1">
        <f t="shared" si="8"/>
        <v>100.32957289065911</v>
      </c>
      <c r="L137" s="1">
        <f t="shared" si="9"/>
        <v>97.440446841888971</v>
      </c>
    </row>
    <row r="138" spans="10:12" x14ac:dyDescent="0.25">
      <c r="J138" s="1">
        <v>130</v>
      </c>
      <c r="K138" s="1">
        <f t="shared" si="8"/>
        <v>98.548212822135568</v>
      </c>
      <c r="L138" s="1">
        <f t="shared" si="9"/>
        <v>97.276975639494736</v>
      </c>
    </row>
    <row r="139" spans="10:12" x14ac:dyDescent="0.25">
      <c r="J139" s="1">
        <v>131</v>
      </c>
      <c r="K139" s="1">
        <f t="shared" si="8"/>
        <v>96.621273209297527</v>
      </c>
      <c r="L139" s="1">
        <f t="shared" si="9"/>
        <v>97.119554862293398</v>
      </c>
    </row>
    <row r="140" spans="10:12" x14ac:dyDescent="0.25">
      <c r="J140" s="1">
        <v>132</v>
      </c>
      <c r="K140" s="1">
        <f t="shared" si="8"/>
        <v>94.564699407912045</v>
      </c>
      <c r="L140" s="1">
        <f t="shared" si="9"/>
        <v>96.968626952253388</v>
      </c>
    </row>
    <row r="141" spans="10:12" x14ac:dyDescent="0.25">
      <c r="J141" s="1">
        <v>133</v>
      </c>
      <c r="K141" s="1">
        <f t="shared" si="8"/>
        <v>92.394902590166879</v>
      </c>
      <c r="L141" s="1">
        <f t="shared" si="9"/>
        <v>96.824581028515894</v>
      </c>
    </row>
    <row r="142" spans="10:12" x14ac:dyDescent="0.25">
      <c r="J142" s="1">
        <v>134</v>
      </c>
      <c r="K142" s="1">
        <f t="shared" si="8"/>
        <v>90.128491785018952</v>
      </c>
      <c r="L142" s="1">
        <f t="shared" si="9"/>
        <v>96.687752072481302</v>
      </c>
    </row>
    <row r="143" spans="10:12" x14ac:dyDescent="0.25">
      <c r="J143" s="1">
        <v>135</v>
      </c>
      <c r="K143" s="1">
        <f t="shared" si="8"/>
        <v>87.782021088204672</v>
      </c>
      <c r="L143" s="1">
        <f t="shared" si="9"/>
        <v>96.558420950322883</v>
      </c>
    </row>
    <row r="144" spans="10:12" x14ac:dyDescent="0.25">
      <c r="J144" s="1">
        <v>136</v>
      </c>
      <c r="K144" s="1">
        <f t="shared" si="8"/>
        <v>85.371757695651709</v>
      </c>
      <c r="L144" s="1">
        <f t="shared" si="9"/>
        <v>96.436815207103265</v>
      </c>
    </row>
    <row r="145" spans="10:12" x14ac:dyDescent="0.25">
      <c r="J145" s="1">
        <v>137</v>
      </c>
      <c r="K145" s="1">
        <f t="shared" si="8"/>
        <v>82.913475139282355</v>
      </c>
      <c r="L145" s="1">
        <f t="shared" si="9"/>
        <v>96.323110551755079</v>
      </c>
    </row>
    <row r="146" spans="10:12" x14ac:dyDescent="0.25">
      <c r="J146" s="1">
        <v>138</v>
      </c>
      <c r="K146" s="1">
        <f t="shared" si="8"/>
        <v>80.422274780304491</v>
      </c>
      <c r="L146" s="1">
        <f t="shared" si="9"/>
        <v>96.217432941605637</v>
      </c>
    </row>
    <row r="147" spans="10:12" x14ac:dyDescent="0.25">
      <c r="J147" s="1">
        <v>139</v>
      </c>
      <c r="K147" s="1">
        <f t="shared" si="8"/>
        <v>77.912437317223336</v>
      </c>
      <c r="L147" s="1">
        <f t="shared" si="9"/>
        <v>96.119861168818801</v>
      </c>
    </row>
    <row r="148" spans="10:12" x14ac:dyDescent="0.25">
      <c r="J148" s="1">
        <v>140</v>
      </c>
      <c r="K148" s="1">
        <f t="shared" si="8"/>
        <v>75.397304857190633</v>
      </c>
      <c r="L148" s="1">
        <f t="shared" si="9"/>
        <v>96.03042984882498</v>
      </c>
    </row>
    <row r="149" spans="10:12" x14ac:dyDescent="0.25">
      <c r="J149" s="1">
        <v>141</v>
      </c>
      <c r="K149" s="1">
        <f t="shared" si="8"/>
        <v>72.889193028463794</v>
      </c>
      <c r="L149" s="1">
        <f t="shared" si="9"/>
        <v>95.949132712077059</v>
      </c>
    </row>
    <row r="150" spans="10:12" x14ac:dyDescent="0.25">
      <c r="J150" s="1">
        <v>142</v>
      </c>
      <c r="K150" s="1">
        <f t="shared" si="8"/>
        <v>70.399331711456654</v>
      </c>
      <c r="L150" s="1">
        <f t="shared" si="9"/>
        <v>95.875926104758378</v>
      </c>
    </row>
    <row r="151" spans="10:12" x14ac:dyDescent="0.25">
      <c r="J151" s="1">
        <v>143</v>
      </c>
      <c r="K151" s="1">
        <f t="shared" si="8"/>
        <v>67.937832253565389</v>
      </c>
      <c r="L151" s="1">
        <f t="shared" si="9"/>
        <v>95.810732610766578</v>
      </c>
    </row>
    <row r="152" spans="10:12" x14ac:dyDescent="0.25">
      <c r="J152" s="1">
        <v>144</v>
      </c>
      <c r="K152" s="1">
        <f t="shared" si="8"/>
        <v>65.513678512296664</v>
      </c>
      <c r="L152" s="1">
        <f t="shared" si="9"/>
        <v>95.753444715777817</v>
      </c>
    </row>
    <row r="153" spans="10:12" x14ac:dyDescent="0.25">
      <c r="J153" s="1">
        <v>145</v>
      </c>
      <c r="K153" s="1">
        <f t="shared" si="8"/>
        <v>63.134738734397054</v>
      </c>
      <c r="L153" s="1">
        <f t="shared" si="9"/>
        <v>95.703928443852291</v>
      </c>
    </row>
    <row r="154" spans="10:12" x14ac:dyDescent="0.25">
      <c r="J154" s="1">
        <v>146</v>
      </c>
      <c r="K154" s="1">
        <f t="shared" si="8"/>
        <v>60.807795109136521</v>
      </c>
      <c r="L154" s="1">
        <f t="shared" si="9"/>
        <v>95.662026907320111</v>
      </c>
    </row>
    <row r="155" spans="10:12" x14ac:dyDescent="0.25">
      <c r="J155" s="1">
        <v>147</v>
      </c>
      <c r="K155" s="1">
        <f t="shared" si="8"/>
        <v>58.538587809176654</v>
      </c>
      <c r="L155" s="1">
        <f t="shared" si="9"/>
        <v>95.627563721102149</v>
      </c>
    </row>
    <row r="156" spans="10:12" x14ac:dyDescent="0.25">
      <c r="J156" s="1">
        <v>148</v>
      </c>
      <c r="K156" s="1">
        <f t="shared" si="8"/>
        <v>56.331870426816891</v>
      </c>
      <c r="L156" s="1">
        <f t="shared" si="9"/>
        <v>95.600346242775146</v>
      </c>
    </row>
    <row r="157" spans="10:12" x14ac:dyDescent="0.25">
      <c r="J157" s="1">
        <v>149</v>
      </c>
      <c r="K157" s="1">
        <f t="shared" si="8"/>
        <v>54.191473900132443</v>
      </c>
      <c r="L157" s="1">
        <f t="shared" si="9"/>
        <v>95.580168609269549</v>
      </c>
    </row>
    <row r="158" spans="10:12" x14ac:dyDescent="0.25">
      <c r="J158" s="1">
        <v>150</v>
      </c>
      <c r="K158" s="1">
        <f t="shared" si="8"/>
        <v>52.120376276702508</v>
      </c>
      <c r="L158" s="1">
        <f t="shared" si="9"/>
        <v>95.566814549866351</v>
      </c>
    </row>
    <row r="159" spans="10:12" x14ac:dyDescent="0.25">
      <c r="J159" s="1">
        <v>151</v>
      </c>
      <c r="K159" s="1">
        <f t="shared" si="8"/>
        <v>50.120775958561161</v>
      </c>
      <c r="L159" s="1">
        <f t="shared" si="9"/>
        <v>95.560059962985974</v>
      </c>
    </row>
    <row r="160" spans="10:12" x14ac:dyDescent="0.25">
      <c r="J160" s="1">
        <v>152</v>
      </c>
      <c r="K160" s="1">
        <f t="shared" si="8"/>
        <v>48.194166390019312</v>
      </c>
      <c r="L160" s="1">
        <f t="shared" si="9"/>
        <v>95.559675251057911</v>
      </c>
    </row>
    <row r="161" spans="10:12" x14ac:dyDescent="0.25">
      <c r="J161" s="1">
        <v>153</v>
      </c>
      <c r="K161" s="1">
        <f t="shared" si="8"/>
        <v>46.341410472936921</v>
      </c>
      <c r="L161" s="1">
        <f t="shared" si="9"/>
        <v>95.56542741350215</v>
      </c>
    </row>
    <row r="162" spans="10:12" x14ac:dyDescent="0.25">
      <c r="J162" s="1">
        <v>154</v>
      </c>
      <c r="K162" s="1">
        <f t="shared" si="8"/>
        <v>44.562813308323229</v>
      </c>
      <c r="L162" s="1">
        <f t="shared" si="9"/>
        <v>95.577081902564956</v>
      </c>
    </row>
    <row r="163" spans="10:12" x14ac:dyDescent="0.25">
      <c r="J163" s="1">
        <v>155</v>
      </c>
      <c r="K163" s="1">
        <f t="shared" si="8"/>
        <v>42.858192158735768</v>
      </c>
      <c r="L163" s="1">
        <f t="shared" si="9"/>
        <v>95.594404250489958</v>
      </c>
    </row>
    <row r="164" spans="10:12" x14ac:dyDescent="0.25">
      <c r="J164" s="1">
        <v>156</v>
      </c>
      <c r="K164" s="1">
        <f t="shared" si="8"/>
        <v>41.226942795918298</v>
      </c>
      <c r="L164" s="1">
        <f t="shared" si="9"/>
        <v>95.617161479351864</v>
      </c>
    </row>
    <row r="165" spans="10:12" x14ac:dyDescent="0.25">
      <c r="J165" s="1">
        <v>157</v>
      </c>
      <c r="K165" s="1">
        <f t="shared" si="8"/>
        <v>39.668101638276255</v>
      </c>
      <c r="L165" s="1">
        <f t="shared" si="9"/>
        <v>95.645123306930216</v>
      </c>
    </row>
    <row r="166" spans="10:12" x14ac:dyDescent="0.25">
      <c r="J166" s="1">
        <v>158</v>
      </c>
      <c r="K166" s="1">
        <f t="shared" si="8"/>
        <v>38.18040329120295</v>
      </c>
      <c r="L166" s="1">
        <f t="shared" si="9"/>
        <v>95.678063163356939</v>
      </c>
    </row>
    <row r="167" spans="10:12" x14ac:dyDescent="0.25">
      <c r="J167" s="1">
        <v>159</v>
      </c>
      <c r="K167" s="1">
        <f t="shared" si="8"/>
        <v>36.762333279787946</v>
      </c>
      <c r="L167" s="1">
        <f t="shared" si="9"/>
        <v>95.715759034039266</v>
      </c>
    </row>
    <row r="168" spans="10:12" x14ac:dyDescent="0.25">
      <c r="J168" s="1">
        <v>160</v>
      </c>
      <c r="K168" s="1">
        <f t="shared" ref="K168:K231" si="10">$J$3*K167*L167-$L$3*K167</f>
        <v>35.412175909240482</v>
      </c>
      <c r="L168" s="1">
        <f t="shared" ref="L168:L231" si="11">$M$3*L167-$K$3*K167*L167</f>
        <v>95.757994144638104</v>
      </c>
    </row>
    <row r="169" spans="10:12" x14ac:dyDescent="0.25">
      <c r="J169" s="1">
        <v>161</v>
      </c>
      <c r="K169" s="1">
        <f t="shared" si="10"/>
        <v>34.128057305557441</v>
      </c>
      <c r="L169" s="1">
        <f t="shared" si="11"/>
        <v>95.804557503766972</v>
      </c>
    </row>
    <row r="170" spans="10:12" x14ac:dyDescent="0.25">
      <c r="J170" s="1">
        <v>162</v>
      </c>
      <c r="K170" s="1">
        <f t="shared" si="10"/>
        <v>32.907983780265504</v>
      </c>
      <c r="L170" s="1">
        <f t="shared" si="11"/>
        <v>95.855244318652524</v>
      </c>
    </row>
    <row r="171" spans="10:12" x14ac:dyDescent="0.25">
      <c r="J171" s="1">
        <v>163</v>
      </c>
      <c r="K171" s="1">
        <f t="shared" si="10"/>
        <v>31.749875731495859</v>
      </c>
      <c r="L171" s="1">
        <f t="shared" si="11"/>
        <v>95.909856298340557</v>
      </c>
    </row>
    <row r="172" spans="10:12" x14ac:dyDescent="0.25">
      <c r="J172" s="1">
        <v>164</v>
      </c>
      <c r="K172" s="1">
        <f t="shared" si="10"/>
        <v>30.651597342335286</v>
      </c>
      <c r="L172" s="1">
        <f t="shared" si="11"/>
        <v>95.968201858207863</v>
      </c>
    </row>
    <row r="173" spans="10:12" x14ac:dyDescent="0.25">
      <c r="J173" s="1">
        <v>165</v>
      </c>
      <c r="K173" s="1">
        <f t="shared" si="10"/>
        <v>29.610982369409907</v>
      </c>
      <c r="L173" s="1">
        <f t="shared" si="11"/>
        <v>96.030096238604017</v>
      </c>
    </row>
    <row r="174" spans="10:12" x14ac:dyDescent="0.25">
      <c r="J174" s="1">
        <v>166</v>
      </c>
      <c r="K174" s="1">
        <f t="shared" si="10"/>
        <v>28.625856332895314</v>
      </c>
      <c r="L174" s="1">
        <f t="shared" si="11"/>
        <v>96.095361549446551</v>
      </c>
    </row>
    <row r="175" spans="10:12" x14ac:dyDescent="0.25">
      <c r="J175" s="1">
        <v>167</v>
      </c>
      <c r="K175" s="1">
        <f t="shared" si="10"/>
        <v>27.69405542626556</v>
      </c>
      <c r="L175" s="1">
        <f t="shared" si="11"/>
        <v>96.163826751563221</v>
      </c>
    </row>
    <row r="176" spans="10:12" x14ac:dyDescent="0.25">
      <c r="J176" s="1">
        <v>168</v>
      </c>
      <c r="K176" s="1">
        <f t="shared" si="10"/>
        <v>26.813442462462099</v>
      </c>
      <c r="L176" s="1">
        <f t="shared" si="11"/>
        <v>96.235327584547179</v>
      </c>
    </row>
    <row r="177" spans="10:12" x14ac:dyDescent="0.25">
      <c r="J177" s="1">
        <v>169</v>
      </c>
      <c r="K177" s="1">
        <f t="shared" si="10"/>
        <v>25.981920164852319</v>
      </c>
      <c r="L177" s="1">
        <f t="shared" si="11"/>
        <v>96.309706449886605</v>
      </c>
    </row>
    <row r="178" spans="10:12" x14ac:dyDescent="0.25">
      <c r="J178" s="1">
        <v>170</v>
      </c>
      <c r="K178" s="1">
        <f t="shared" si="10"/>
        <v>25.197442098123705</v>
      </c>
      <c r="L178" s="1">
        <f t="shared" si="11"/>
        <v>96.386812257167037</v>
      </c>
    </row>
    <row r="179" spans="10:12" x14ac:dyDescent="0.25">
      <c r="J179" s="1">
        <v>171</v>
      </c>
      <c r="K179" s="1">
        <f t="shared" si="10"/>
        <v>24.458021517607669</v>
      </c>
      <c r="L179" s="1">
        <f t="shared" si="11"/>
        <v>96.466500240233231</v>
      </c>
    </row>
    <row r="180" spans="10:12" x14ac:dyDescent="0.25">
      <c r="J180" s="1">
        <v>172</v>
      </c>
      <c r="K180" s="1">
        <f t="shared" si="10"/>
        <v>23.761738396665574</v>
      </c>
      <c r="L180" s="1">
        <f t="shared" si="11"/>
        <v>96.548631749346825</v>
      </c>
    </row>
    <row r="181" spans="10:12" x14ac:dyDescent="0.25">
      <c r="J181" s="1">
        <v>173</v>
      </c>
      <c r="K181" s="1">
        <f t="shared" si="10"/>
        <v>23.106744871682537</v>
      </c>
      <c r="L181" s="1">
        <f t="shared" si="11"/>
        <v>96.633074024589618</v>
      </c>
    </row>
    <row r="182" spans="10:12" x14ac:dyDescent="0.25">
      <c r="J182" s="1">
        <v>174</v>
      </c>
      <c r="K182" s="1">
        <f t="shared" si="10"/>
        <v>22.491269323675901</v>
      </c>
      <c r="L182" s="1">
        <f t="shared" si="11"/>
        <v>96.719699955042188</v>
      </c>
    </row>
    <row r="183" spans="10:12" x14ac:dyDescent="0.25">
      <c r="J183" s="1">
        <v>175</v>
      </c>
      <c r="K183" s="1">
        <f t="shared" si="10"/>
        <v>21.913619295132392</v>
      </c>
      <c r="L183" s="1">
        <f t="shared" si="11"/>
        <v>96.808387827614126</v>
      </c>
    </row>
    <row r="184" spans="10:12" x14ac:dyDescent="0.25">
      <c r="J184" s="1">
        <v>176</v>
      </c>
      <c r="K184" s="1">
        <f t="shared" si="10"/>
        <v>21.37218342088465</v>
      </c>
      <c r="L184" s="1">
        <f t="shared" si="11"/>
        <v>96.899021068812488</v>
      </c>
    </row>
    <row r="185" spans="10:12" x14ac:dyDescent="0.25">
      <c r="J185" s="1">
        <v>177</v>
      </c>
      <c r="K185" s="1">
        <f t="shared" si="10"/>
        <v>20.865432532943828</v>
      </c>
      <c r="L185" s="1">
        <f t="shared" si="11"/>
        <v>96.991487982207616</v>
      </c>
    </row>
    <row r="186" spans="10:12" x14ac:dyDescent="0.25">
      <c r="J186" s="1">
        <v>178</v>
      </c>
      <c r="K186" s="1">
        <f t="shared" si="10"/>
        <v>20.39192008143667</v>
      </c>
      <c r="L186" s="1">
        <f t="shared" si="11"/>
        <v>97.085681483885878</v>
      </c>
    </row>
    <row r="187" spans="10:12" x14ac:dyDescent="0.25">
      <c r="J187" s="1">
        <v>179</v>
      </c>
      <c r="K187" s="1">
        <f t="shared" si="10"/>
        <v>19.950281997286655</v>
      </c>
      <c r="L187" s="1">
        <f t="shared" si="11"/>
        <v>97.181498837763314</v>
      </c>
    </row>
    <row r="188" spans="10:12" x14ac:dyDescent="0.25">
      <c r="J188" s="1">
        <v>180</v>
      </c>
      <c r="K188" s="1">
        <f t="shared" si="10"/>
        <v>19.539236107099114</v>
      </c>
      <c r="L188" s="1">
        <f t="shared" si="11"/>
        <v>97.278841392268518</v>
      </c>
    </row>
    <row r="189" spans="10:12" x14ac:dyDescent="0.25">
      <c r="J189" s="1">
        <v>181</v>
      </c>
      <c r="K189" s="1">
        <f t="shared" si="10"/>
        <v>19.157581196878308</v>
      </c>
      <c r="L189" s="1">
        <f t="shared" si="11"/>
        <v>97.37761431958269</v>
      </c>
    </row>
    <row r="190" spans="10:12" x14ac:dyDescent="0.25">
      <c r="J190" s="1">
        <v>182</v>
      </c>
      <c r="K190" s="1">
        <f t="shared" si="10"/>
        <v>18.804195808702456</v>
      </c>
      <c r="L190" s="1">
        <f t="shared" si="11"/>
        <v>97.477726358345805</v>
      </c>
    </row>
    <row r="191" spans="10:12" x14ac:dyDescent="0.25">
      <c r="J191" s="1">
        <v>183</v>
      </c>
      <c r="K191" s="1">
        <f t="shared" si="10"/>
        <v>18.478036843264221</v>
      </c>
      <c r="L191" s="1">
        <f t="shared" si="11"/>
        <v>97.579089560495404</v>
      </c>
    </row>
    <row r="192" spans="10:12" x14ac:dyDescent="0.25">
      <c r="J192" s="1">
        <v>184</v>
      </c>
      <c r="K192" s="1">
        <f t="shared" si="10"/>
        <v>18.17813803118467</v>
      </c>
      <c r="L192" s="1">
        <f t="shared" si="11"/>
        <v>97.681619042695203</v>
      </c>
    </row>
    <row r="193" spans="10:12" x14ac:dyDescent="0.25">
      <c r="J193" s="1">
        <v>185</v>
      </c>
      <c r="K193" s="1">
        <f t="shared" si="10"/>
        <v>17.903608327150668</v>
      </c>
      <c r="L193" s="1">
        <f t="shared" si="11"/>
        <v>97.785232742630768</v>
      </c>
    </row>
    <row r="194" spans="10:12" x14ac:dyDescent="0.25">
      <c r="J194" s="1">
        <v>186</v>
      </c>
      <c r="K194" s="1">
        <f t="shared" si="10"/>
        <v>17.653630273123934</v>
      </c>
      <c r="L194" s="1">
        <f t="shared" si="11"/>
        <v>97.88985118029504</v>
      </c>
    </row>
    <row r="195" spans="10:12" x14ac:dyDescent="0.25">
      <c r="J195" s="1">
        <v>187</v>
      </c>
      <c r="K195" s="1">
        <f t="shared" si="10"/>
        <v>17.427458370036678</v>
      </c>
      <c r="L195" s="1">
        <f t="shared" si="11"/>
        <v>97.995397224254603</v>
      </c>
    </row>
    <row r="196" spans="10:12" x14ac:dyDescent="0.25">
      <c r="J196" s="1">
        <v>188</v>
      </c>
      <c r="K196" s="1">
        <f t="shared" si="10"/>
        <v>17.224417491434668</v>
      </c>
      <c r="L196" s="1">
        <f t="shared" si="11"/>
        <v>98.10179586277566</v>
      </c>
    </row>
    <row r="197" spans="10:12" x14ac:dyDescent="0.25">
      <c r="J197" s="1">
        <v>189</v>
      </c>
      <c r="K197" s="1">
        <f t="shared" si="10"/>
        <v>17.043901367366864</v>
      </c>
      <c r="L197" s="1">
        <f t="shared" si="11"/>
        <v>98.208973979593623</v>
      </c>
    </row>
    <row r="198" spans="10:12" x14ac:dyDescent="0.25">
      <c r="J198" s="1">
        <v>190</v>
      </c>
      <c r="K198" s="1">
        <f t="shared" si="10"/>
        <v>16.885371162367345</v>
      </c>
      <c r="L198" s="1">
        <f t="shared" si="11"/>
        <v>98.316860134029668</v>
      </c>
    </row>
    <row r="199" spans="10:12" x14ac:dyDescent="0.25">
      <c r="J199" s="1">
        <v>191</v>
      </c>
      <c r="K199" s="1">
        <f t="shared" si="10"/>
        <v>16.748354167550012</v>
      </c>
      <c r="L199" s="1">
        <f t="shared" si="11"/>
        <v>98.425384345090336</v>
      </c>
    </row>
    <row r="200" spans="10:12" x14ac:dyDescent="0.25">
      <c r="J200" s="1">
        <v>192</v>
      </c>
      <c r="K200" s="1">
        <f t="shared" si="10"/>
        <v>16.632442623564376</v>
      </c>
      <c r="L200" s="1">
        <f t="shared" si="11"/>
        <v>98.534477879129184</v>
      </c>
    </row>
    <row r="201" spans="10:12" x14ac:dyDescent="0.25">
      <c r="J201" s="1">
        <v>193</v>
      </c>
      <c r="K201" s="1">
        <f t="shared" si="10"/>
        <v>16.537292688371011</v>
      </c>
      <c r="L201" s="1">
        <f t="shared" si="11"/>
        <v>98.644073040602152</v>
      </c>
    </row>
    <row r="202" spans="10:12" x14ac:dyDescent="0.25">
      <c r="J202" s="1">
        <v>194</v>
      </c>
      <c r="K202" s="1">
        <f t="shared" si="10"/>
        <v>16.462623561422305</v>
      </c>
      <c r="L202" s="1">
        <f t="shared" si="11"/>
        <v>98.754102965408308</v>
      </c>
    </row>
    <row r="203" spans="10:12" x14ac:dyDescent="0.25">
      <c r="J203" s="1">
        <v>195</v>
      </c>
      <c r="K203" s="1">
        <f t="shared" si="10"/>
        <v>16.408216773816566</v>
      </c>
      <c r="L203" s="1">
        <f t="shared" si="11"/>
        <v>98.864501416275147</v>
      </c>
    </row>
    <row r="204" spans="10:12" x14ac:dyDescent="0.25">
      <c r="J204" s="1">
        <v>196</v>
      </c>
      <c r="K204" s="1">
        <f t="shared" si="10"/>
        <v>16.373915652274945</v>
      </c>
      <c r="L204" s="1">
        <f t="shared" si="11"/>
        <v>98.975202579619818</v>
      </c>
    </row>
    <row r="205" spans="10:12" x14ac:dyDescent="0.25">
      <c r="J205" s="1">
        <v>197</v>
      </c>
      <c r="K205" s="1">
        <f t="shared" si="10"/>
        <v>16.35962496331689</v>
      </c>
      <c r="L205" s="1">
        <f t="shared" si="11"/>
        <v>99.086140863295668</v>
      </c>
    </row>
    <row r="206" spans="10:12" x14ac:dyDescent="0.25">
      <c r="J206" s="1">
        <v>198</v>
      </c>
      <c r="K206" s="1">
        <f t="shared" si="10"/>
        <v>16.365310742731765</v>
      </c>
      <c r="L206" s="1">
        <f t="shared" si="11"/>
        <v>99.197250694614965</v>
      </c>
    </row>
    <row r="207" spans="10:12" x14ac:dyDescent="0.25">
      <c r="J207" s="1">
        <v>199</v>
      </c>
      <c r="K207" s="1">
        <f t="shared" si="10"/>
        <v>16.391000314313654</v>
      </c>
      <c r="L207" s="1">
        <f t="shared" si="11"/>
        <v>99.3084663180246</v>
      </c>
    </row>
    <row r="208" spans="10:12" x14ac:dyDescent="0.25">
      <c r="J208" s="1">
        <v>200</v>
      </c>
      <c r="K208" s="1">
        <f t="shared" si="10"/>
        <v>16.436782500797722</v>
      </c>
      <c r="L208" s="1">
        <f t="shared" si="11"/>
        <v>99.419721591800212</v>
      </c>
    </row>
    <row r="209" spans="10:12" x14ac:dyDescent="0.25">
      <c r="J209" s="1">
        <v>201</v>
      </c>
      <c r="K209" s="1">
        <f t="shared" si="10"/>
        <v>16.502808028965639</v>
      </c>
      <c r="L209" s="1">
        <f t="shared" si="11"/>
        <v>99.530949783116739</v>
      </c>
    </row>
    <row r="210" spans="10:12" x14ac:dyDescent="0.25">
      <c r="J210" s="1">
        <v>202</v>
      </c>
      <c r="K210" s="1">
        <f t="shared" si="10"/>
        <v>16.589290129930021</v>
      </c>
      <c r="L210" s="1">
        <f t="shared" si="11"/>
        <v>99.642083360848233</v>
      </c>
    </row>
    <row r="211" spans="10:12" x14ac:dyDescent="0.25">
      <c r="J211" s="1">
        <v>203</v>
      </c>
      <c r="K211" s="1">
        <f t="shared" si="10"/>
        <v>16.696505334619893</v>
      </c>
      <c r="L211" s="1">
        <f t="shared" si="11"/>
        <v>99.75305378544887</v>
      </c>
    </row>
    <row r="212" spans="10:12" x14ac:dyDescent="0.25">
      <c r="J212" s="1">
        <v>204</v>
      </c>
      <c r="K212" s="1">
        <f t="shared" si="10"/>
        <v>16.824794463425153</v>
      </c>
      <c r="L212" s="1">
        <f t="shared" si="11"/>
        <v>99.86379129526884</v>
      </c>
    </row>
    <row r="213" spans="10:12" x14ac:dyDescent="0.25">
      <c r="J213" s="1">
        <v>205</v>
      </c>
      <c r="K213" s="1">
        <f t="shared" si="10"/>
        <v>16.974563807771229</v>
      </c>
      <c r="L213" s="1">
        <f t="shared" si="11"/>
        <v>99.974224688664918</v>
      </c>
    </row>
    <row r="214" spans="10:12" x14ac:dyDescent="0.25">
      <c r="J214" s="1">
        <v>206</v>
      </c>
      <c r="K214" s="1">
        <f t="shared" si="10"/>
        <v>17.146286500035902</v>
      </c>
      <c r="L214" s="1">
        <f t="shared" si="11"/>
        <v>100.08428110127569</v>
      </c>
    </row>
    <row r="215" spans="10:12" x14ac:dyDescent="0.25">
      <c r="J215" s="1">
        <v>207</v>
      </c>
      <c r="K215" s="1">
        <f t="shared" si="10"/>
        <v>17.340504066635404</v>
      </c>
      <c r="L215" s="1">
        <f t="shared" si="11"/>
        <v>100.1938857778474</v>
      </c>
    </row>
    <row r="216" spans="10:12" x14ac:dyDescent="0.25">
      <c r="J216" s="1">
        <v>208</v>
      </c>
      <c r="K216" s="1">
        <f t="shared" si="10"/>
        <v>17.557828157239893</v>
      </c>
      <c r="L216" s="1">
        <f t="shared" si="11"/>
        <v>100.30296183801772</v>
      </c>
    </row>
    <row r="217" spans="10:12" x14ac:dyDescent="0.25">
      <c r="J217" s="1">
        <v>209</v>
      </c>
      <c r="K217" s="1">
        <f t="shared" si="10"/>
        <v>17.798942440866472</v>
      </c>
      <c r="L217" s="1">
        <f t="shared" si="11"/>
        <v>100.41143003549395</v>
      </c>
    </row>
    <row r="218" spans="10:12" x14ac:dyDescent="0.25">
      <c r="J218" s="1">
        <v>210</v>
      </c>
      <c r="K218" s="1">
        <f t="shared" si="10"/>
        <v>18.064604656973689</v>
      </c>
      <c r="L218" s="1">
        <f t="shared" si="11"/>
        <v>100.51920851009956</v>
      </c>
    </row>
    <row r="219" spans="10:12" x14ac:dyDescent="0.25">
      <c r="J219" s="1">
        <v>211</v>
      </c>
      <c r="K219" s="1">
        <f t="shared" si="10"/>
        <v>18.355648806570549</v>
      </c>
      <c r="L219" s="1">
        <f t="shared" si="11"/>
        <v>100.62621253221084</v>
      </c>
    </row>
    <row r="220" spans="10:12" x14ac:dyDescent="0.25">
      <c r="J220" s="1">
        <v>212</v>
      </c>
      <c r="K220" s="1">
        <f t="shared" si="10"/>
        <v>18.672987464673771</v>
      </c>
      <c r="L220" s="1">
        <f t="shared" si="11"/>
        <v>100.73235423916532</v>
      </c>
    </row>
    <row r="221" spans="10:12" x14ac:dyDescent="0.25">
      <c r="J221" s="1">
        <v>213</v>
      </c>
      <c r="K221" s="1">
        <f t="shared" si="10"/>
        <v>19.017614191110358</v>
      </c>
      <c r="L221" s="1">
        <f t="shared" si="11"/>
        <v>100.83754236329743</v>
      </c>
    </row>
    <row r="222" spans="10:12" x14ac:dyDescent="0.25">
      <c r="J222" s="1">
        <v>214</v>
      </c>
      <c r="K222" s="1">
        <f t="shared" si="10"/>
        <v>19.390606011570817</v>
      </c>
      <c r="L222" s="1">
        <f t="shared" si="11"/>
        <v>100.9416819513481</v>
      </c>
    </row>
    <row r="223" spans="10:12" x14ac:dyDescent="0.25">
      <c r="J223" s="1">
        <v>215</v>
      </c>
      <c r="K223" s="1">
        <f t="shared" si="10"/>
        <v>19.793125934865934</v>
      </c>
      <c r="L223" s="1">
        <f t="shared" si="11"/>
        <v>101.04467407510489</v>
      </c>
    </row>
    <row r="224" spans="10:12" x14ac:dyDescent="0.25">
      <c r="J224" s="1">
        <v>216</v>
      </c>
      <c r="K224" s="1">
        <f t="shared" si="10"/>
        <v>20.226425465412387</v>
      </c>
      <c r="L224" s="1">
        <f t="shared" si="11"/>
        <v>101.14641553326287</v>
      </c>
    </row>
    <row r="225" spans="10:12" x14ac:dyDescent="0.25">
      <c r="J225" s="1">
        <v>217</v>
      </c>
      <c r="K225" s="1">
        <f t="shared" si="10"/>
        <v>20.691847061947929</v>
      </c>
      <c r="L225" s="1">
        <f t="shared" si="11"/>
        <v>101.24679854465575</v>
      </c>
    </row>
    <row r="226" spans="10:12" x14ac:dyDescent="0.25">
      <c r="J226" s="1">
        <v>218</v>
      </c>
      <c r="K226" s="1">
        <f t="shared" si="10"/>
        <v>21.190826484226022</v>
      </c>
      <c r="L226" s="1">
        <f t="shared" si="11"/>
        <v>101.34571043319693</v>
      </c>
    </row>
    <row r="227" spans="10:12" x14ac:dyDescent="0.25">
      <c r="J227" s="1">
        <v>219</v>
      </c>
      <c r="K227" s="1">
        <f t="shared" si="10"/>
        <v>21.724894958828745</v>
      </c>
      <c r="L227" s="1">
        <f t="shared" si="11"/>
        <v>101.44303330509524</v>
      </c>
    </row>
    <row r="228" spans="10:12" x14ac:dyDescent="0.25">
      <c r="J228" s="1">
        <v>220</v>
      </c>
      <c r="K228" s="1">
        <f t="shared" si="10"/>
        <v>22.295681083128702</v>
      </c>
      <c r="L228" s="1">
        <f t="shared" si="11"/>
        <v>101.53864371917513</v>
      </c>
    </row>
    <row r="229" spans="10:12" x14ac:dyDescent="0.25">
      <c r="J229" s="1">
        <v>221</v>
      </c>
      <c r="K229" s="1">
        <f t="shared" si="10"/>
        <v>22.904912372689402</v>
      </c>
      <c r="L229" s="1">
        <f t="shared" si="11"/>
        <v>101.63241235144122</v>
      </c>
    </row>
    <row r="230" spans="10:12" x14ac:dyDescent="0.25">
      <c r="J230" s="1">
        <v>222</v>
      </c>
      <c r="K230" s="1">
        <f t="shared" si="10"/>
        <v>23.554416341889794</v>
      </c>
      <c r="L230" s="1">
        <f t="shared" si="11"/>
        <v>101.72420365538913</v>
      </c>
    </row>
    <row r="231" spans="10:12" x14ac:dyDescent="0.25">
      <c r="J231" s="1">
        <v>223</v>
      </c>
      <c r="K231" s="1">
        <f t="shared" si="10"/>
        <v>24.246120990175125</v>
      </c>
      <c r="L231" s="1">
        <f t="shared" si="11"/>
        <v>101.81387551998324</v>
      </c>
    </row>
    <row r="232" spans="10:12" x14ac:dyDescent="0.25">
      <c r="J232" s="1">
        <v>224</v>
      </c>
      <c r="K232" s="1">
        <f t="shared" ref="K232:K242" si="12">$J$3*K231*L231-$L$3*K231</f>
        <v>24.982054546977881</v>
      </c>
      <c r="L232" s="1">
        <f t="shared" ref="L232:L242" si="13">$M$3*L231-$K$3*K231*L231</f>
        <v>101.90127892770535</v>
      </c>
    </row>
    <row r="233" spans="10:12" x14ac:dyDescent="0.25">
      <c r="J233" s="1">
        <v>225</v>
      </c>
      <c r="K233" s="1">
        <f t="shared" si="12"/>
        <v>25.76434430695695</v>
      </c>
      <c r="L233" s="1">
        <f t="shared" si="13"/>
        <v>101.98625761563224</v>
      </c>
    </row>
    <row r="234" spans="10:12" x14ac:dyDescent="0.25">
      <c r="J234" s="1">
        <v>226</v>
      </c>
      <c r="K234" s="1">
        <f t="shared" si="12"/>
        <v>26.59521436375541</v>
      </c>
      <c r="L234" s="1">
        <f t="shared" si="13"/>
        <v>102.06864774313206</v>
      </c>
    </row>
    <row r="235" spans="10:12" x14ac:dyDescent="0.25">
      <c r="J235" s="1">
        <v>227</v>
      </c>
      <c r="K235" s="1">
        <f t="shared" si="12"/>
        <v>27.47698202502712</v>
      </c>
      <c r="L235" s="1">
        <f t="shared" si="13"/>
        <v>102.1482775704857</v>
      </c>
    </row>
    <row r="236" spans="10:12" x14ac:dyDescent="0.25">
      <c r="J236" s="1">
        <v>228</v>
      </c>
      <c r="K236" s="1">
        <f t="shared" si="12"/>
        <v>28.412052664166453</v>
      </c>
      <c r="L236" s="1">
        <f t="shared" si="13"/>
        <v>102.2249671535468</v>
      </c>
    </row>
    <row r="237" spans="10:12" x14ac:dyDescent="0.25">
      <c r="J237" s="1">
        <v>229</v>
      </c>
      <c r="K237" s="1">
        <f t="shared" si="12"/>
        <v>29.402912735242516</v>
      </c>
      <c r="L237" s="1">
        <f t="shared" si="13"/>
        <v>102.2985280604574</v>
      </c>
    </row>
    <row r="238" spans="10:12" x14ac:dyDescent="0.25">
      <c r="J238" s="1">
        <v>230</v>
      </c>
      <c r="K238" s="1">
        <f t="shared" si="12"/>
        <v>30.452120647481529</v>
      </c>
      <c r="L238" s="1">
        <f t="shared" si="13"/>
        <v>102.36876311744132</v>
      </c>
    </row>
    <row r="239" spans="10:12" x14ac:dyDescent="0.25">
      <c r="J239" s="1">
        <v>231</v>
      </c>
      <c r="K239" s="1">
        <f t="shared" si="12"/>
        <v>31.56229516482923</v>
      </c>
      <c r="L239" s="1">
        <f t="shared" si="13"/>
        <v>102.4354661918042</v>
      </c>
    </row>
    <row r="240" spans="10:12" x14ac:dyDescent="0.25">
      <c r="J240" s="1">
        <v>232</v>
      </c>
      <c r="K240" s="1">
        <f t="shared" si="12"/>
        <v>32.736100965450007</v>
      </c>
      <c r="L240" s="1">
        <f t="shared" si="13"/>
        <v>102.49842202148079</v>
      </c>
    </row>
    <row r="241" spans="10:12" x14ac:dyDescent="0.25">
      <c r="J241" s="1">
        <v>233</v>
      </c>
      <c r="K241" s="1">
        <f t="shared" si="12"/>
        <v>33.976230966535169</v>
      </c>
      <c r="L241" s="1">
        <f t="shared" si="13"/>
        <v>102.5574061017801</v>
      </c>
    </row>
    <row r="242" spans="10:12" x14ac:dyDescent="0.25">
      <c r="J242" s="1">
        <v>234</v>
      </c>
      <c r="K242" s="1">
        <f t="shared" si="12"/>
        <v>35.28538499286951</v>
      </c>
      <c r="L242" s="1">
        <f t="shared" si="13"/>
        <v>102.61218464138165</v>
      </c>
    </row>
    <row r="243" spans="10:12" x14ac:dyDescent="0.25">
      <c r="J243" s="1">
        <v>235</v>
      </c>
      <c r="K243" s="1">
        <f t="shared" ref="K243:K264" si="14">$J$3*K242*L242-$L$3*K242</f>
        <v>36.666244344975084</v>
      </c>
      <c r="L243" s="1">
        <f t="shared" ref="L243:L264" si="15">$M$3*L242-$K$3*K242*L242</f>
        <v>102.66251460111627</v>
      </c>
    </row>
    <row r="244" spans="10:12" x14ac:dyDescent="0.25">
      <c r="J244" s="1">
        <v>236</v>
      </c>
      <c r="K244" s="1">
        <f t="shared" si="14"/>
        <v>38.121441806465349</v>
      </c>
      <c r="L244" s="1">
        <f t="shared" si="15"/>
        <v>102.70814383060366</v>
      </c>
    </row>
    <row r="245" spans="10:12" x14ac:dyDescent="0.25">
      <c r="J245" s="1">
        <v>237</v>
      </c>
      <c r="K245" s="1">
        <f t="shared" si="14"/>
        <v>39.653526623113436</v>
      </c>
      <c r="L245" s="1">
        <f t="shared" si="15"/>
        <v>102.74881131938506</v>
      </c>
    </row>
    <row r="246" spans="10:12" x14ac:dyDescent="0.25">
      <c r="J246" s="1">
        <v>238</v>
      </c>
      <c r="K246" s="1">
        <f t="shared" si="14"/>
        <v>41.264923991180474</v>
      </c>
      <c r="L246" s="1">
        <f t="shared" si="15"/>
        <v>102.78424758074581</v>
      </c>
    </row>
    <row r="247" spans="10:12" x14ac:dyDescent="0.25">
      <c r="J247" s="1">
        <v>239</v>
      </c>
      <c r="K247" s="1">
        <f t="shared" si="14"/>
        <v>42.957888613401892</v>
      </c>
      <c r="L247" s="1">
        <f t="shared" si="15"/>
        <v>102.81417518791672</v>
      </c>
    </row>
    <row r="248" spans="10:12" x14ac:dyDescent="0.25">
      <c r="J248" s="1">
        <v>240</v>
      </c>
      <c r="K248" s="1">
        <f t="shared" si="14"/>
        <v>44.734451921853655</v>
      </c>
      <c r="L248" s="1">
        <f t="shared" si="15"/>
        <v>102.83830948370986</v>
      </c>
    </row>
    <row r="249" spans="10:12" x14ac:dyDescent="0.25">
      <c r="J249" s="1">
        <v>241</v>
      </c>
      <c r="K249" s="1">
        <f t="shared" si="14"/>
        <v>46.59636263236289</v>
      </c>
      <c r="L249" s="1">
        <f t="shared" si="15"/>
        <v>102.85635948580527</v>
      </c>
    </row>
    <row r="250" spans="10:12" x14ac:dyDescent="0.25">
      <c r="J250" s="1">
        <v>242</v>
      </c>
      <c r="K250" s="1">
        <f t="shared" si="14"/>
        <v>48.54502039023815</v>
      </c>
      <c r="L250" s="1">
        <f t="shared" si="15"/>
        <v>102.86802901076011</v>
      </c>
    </row>
    <row r="251" spans="10:12" x14ac:dyDescent="0.25">
      <c r="J251" s="1">
        <v>243</v>
      </c>
      <c r="K251" s="1">
        <f t="shared" si="14"/>
        <v>50.581402397175204</v>
      </c>
      <c r="L251" s="1">
        <f t="shared" si="15"/>
        <v>102.87301804025034</v>
      </c>
    </row>
    <row r="252" spans="10:12" x14ac:dyDescent="0.25">
      <c r="J252" s="1">
        <v>244</v>
      </c>
      <c r="K252" s="1">
        <f t="shared" si="14"/>
        <v>52.705983079576534</v>
      </c>
      <c r="L252" s="1">
        <f t="shared" si="15"/>
        <v>102.87102435294058</v>
      </c>
    </row>
    <row r="253" spans="10:12" x14ac:dyDescent="0.25">
      <c r="J253" s="1">
        <v>245</v>
      </c>
      <c r="K253" s="1">
        <f t="shared" si="14"/>
        <v>54.918647074242656</v>
      </c>
      <c r="L253" s="1">
        <f t="shared" si="15"/>
        <v>102.86174544456466</v>
      </c>
    </row>
    <row r="254" spans="10:12" x14ac:dyDescent="0.25">
      <c r="J254" s="1">
        <v>246</v>
      </c>
      <c r="K254" s="1">
        <f t="shared" si="14"/>
        <v>57.218596072764825</v>
      </c>
      <c r="L254" s="1">
        <f t="shared" si="15"/>
        <v>102.84488075712191</v>
      </c>
    </row>
    <row r="255" spans="10:12" x14ac:dyDescent="0.25">
      <c r="J255" s="1">
        <v>247</v>
      </c>
      <c r="K255" s="1">
        <f t="shared" si="14"/>
        <v>59.604250384007926</v>
      </c>
      <c r="L255" s="1">
        <f t="shared" si="15"/>
        <v>102.82013423537734</v>
      </c>
    </row>
    <row r="256" spans="10:12" x14ac:dyDescent="0.25">
      <c r="J256" s="1">
        <v>248</v>
      </c>
      <c r="K256" s="1">
        <f t="shared" si="14"/>
        <v>62.073146445902992</v>
      </c>
      <c r="L256" s="1">
        <f t="shared" si="15"/>
        <v>102.78721722492023</v>
      </c>
    </row>
    <row r="257" spans="10:12" x14ac:dyDescent="0.25">
      <c r="J257" s="1">
        <v>249</v>
      </c>
      <c r="K257" s="1">
        <f t="shared" si="14"/>
        <v>64.621831941709559</v>
      </c>
      <c r="L257" s="1">
        <f t="shared" si="15"/>
        <v>102.74585172070945</v>
      </c>
    </row>
    <row r="258" spans="10:12" x14ac:dyDescent="0.25">
      <c r="J258" s="1">
        <v>250</v>
      </c>
      <c r="K258" s="1">
        <f t="shared" si="14"/>
        <v>67.245760646661267</v>
      </c>
      <c r="L258" s="1">
        <f t="shared" si="15"/>
        <v>102.69577396815718</v>
      </c>
    </row>
    <row r="259" spans="10:12" x14ac:dyDescent="0.25">
      <c r="J259" s="1">
        <v>251</v>
      </c>
      <c r="K259" s="1">
        <f t="shared" si="14"/>
        <v>69.939189638608724</v>
      </c>
      <c r="L259" s="1">
        <f t="shared" si="15"/>
        <v>102.6367384102479</v>
      </c>
    </row>
    <row r="260" spans="10:12" x14ac:dyDescent="0.25">
      <c r="J260" s="1">
        <v>252</v>
      </c>
      <c r="K260" s="1">
        <f t="shared" si="14"/>
        <v>72.6950820355693</v>
      </c>
      <c r="L260" s="1">
        <f t="shared" si="15"/>
        <v>102.56852196387956</v>
      </c>
    </row>
    <row r="261" spans="10:12" x14ac:dyDescent="0.25">
      <c r="J261" s="1">
        <v>253</v>
      </c>
      <c r="K261" s="1">
        <f t="shared" si="14"/>
        <v>75.50501895235746</v>
      </c>
      <c r="L261" s="1">
        <f t="shared" si="15"/>
        <v>102.49092859653832</v>
      </c>
    </row>
    <row r="262" spans="10:12" x14ac:dyDescent="0.25">
      <c r="J262" s="1">
        <v>254</v>
      </c>
      <c r="K262" s="1">
        <f t="shared" si="14"/>
        <v>78.359124869258522</v>
      </c>
      <c r="L262" s="1">
        <f t="shared" si="15"/>
        <v>102.40379416066168</v>
      </c>
    </row>
    <row r="263" spans="10:12" x14ac:dyDescent="0.25">
      <c r="J263" s="1">
        <v>255</v>
      </c>
      <c r="K263" s="1">
        <f t="shared" si="14"/>
        <v>81.246011042646913</v>
      </c>
      <c r="L263" s="1">
        <f t="shared" si="15"/>
        <v>102.30699142780541</v>
      </c>
    </row>
    <row r="264" spans="10:12" x14ac:dyDescent="0.25">
      <c r="J264" s="1">
        <v>256</v>
      </c>
      <c r="K264" s="1">
        <f t="shared" si="14"/>
        <v>84.152741918696918</v>
      </c>
      <c r="L264" s="1">
        <f t="shared" si="15"/>
        <v>102.2004352483423</v>
      </c>
    </row>
    <row r="265" spans="10:12" x14ac:dyDescent="0.25">
      <c r="J265" s="1">
        <v>257</v>
      </c>
      <c r="K265" s="1">
        <f t="shared" ref="K265:K328" si="16">$J$3*K264*L264-$L$3*K264</f>
        <v>87.064829689839442</v>
      </c>
      <c r="L265" s="1">
        <f t="shared" ref="L265:L328" si="17">$M$3*L264-$K$3*K264*L264</f>
        <v>102.08408774537514</v>
      </c>
    </row>
    <row r="266" spans="10:12" x14ac:dyDescent="0.25">
      <c r="J266" s="1">
        <v>258</v>
      </c>
      <c r="K266" s="1">
        <f t="shared" si="16"/>
        <v>89.966262109321221</v>
      </c>
      <c r="L266" s="1">
        <f t="shared" si="17"/>
        <v>101.95796343449764</v>
      </c>
    </row>
    <row r="267" spans="10:12" x14ac:dyDescent="0.25">
      <c r="J267" s="1">
        <v>259</v>
      </c>
      <c r="K267" s="1">
        <f t="shared" si="16"/>
        <v>92.839568402291448</v>
      </c>
      <c r="L267" s="1">
        <f t="shared" si="17"/>
        <v>101.82213414480579</v>
      </c>
    </row>
    <row r="268" spans="10:12" x14ac:dyDescent="0.25">
      <c r="J268" s="1">
        <v>260</v>
      </c>
      <c r="K268" s="1">
        <f t="shared" si="16"/>
        <v>95.665927536998609</v>
      </c>
      <c r="L268" s="1">
        <f t="shared" si="17"/>
        <v>101.67673360212034</v>
      </c>
    </row>
    <row r="269" spans="10:12" x14ac:dyDescent="0.25">
      <c r="J269" s="1">
        <v>261</v>
      </c>
      <c r="K269" s="1">
        <f t="shared" si="16"/>
        <v>98.425322211455637</v>
      </c>
      <c r="L269" s="1">
        <f t="shared" si="17"/>
        <v>101.52196152382457</v>
      </c>
    </row>
    <row r="270" spans="10:12" x14ac:dyDescent="0.25">
      <c r="J270" s="1">
        <v>262</v>
      </c>
      <c r="K270" s="1">
        <f t="shared" si="16"/>
        <v>101.09674064958934</v>
      </c>
      <c r="L270" s="1">
        <f t="shared" si="17"/>
        <v>101.35808706721357</v>
      </c>
    </row>
    <row r="271" spans="10:12" x14ac:dyDescent="0.25">
      <c r="J271" s="1">
        <v>263</v>
      </c>
      <c r="K271" s="1">
        <f t="shared" si="16"/>
        <v>103.65842668849524</v>
      </c>
      <c r="L271" s="1">
        <f t="shared" si="17"/>
        <v>101.18545147095985</v>
      </c>
    </row>
    <row r="272" spans="10:12" x14ac:dyDescent="0.25">
      <c r="J272" s="1">
        <v>264</v>
      </c>
      <c r="K272" s="1">
        <f t="shared" si="16"/>
        <v>106.08817670440344</v>
      </c>
      <c r="L272" s="1">
        <f t="shared" si="17"/>
        <v>101.0044697333033</v>
      </c>
    </row>
    <row r="273" spans="10:12" x14ac:dyDescent="0.25">
      <c r="J273" s="1">
        <v>265</v>
      </c>
      <c r="K273" s="1">
        <f t="shared" si="16"/>
        <v>108.36367973029918</v>
      </c>
      <c r="L273" s="1">
        <f t="shared" si="17"/>
        <v>100.81563118175877</v>
      </c>
    </row>
    <row r="274" spans="10:12" x14ac:dyDescent="0.25">
      <c r="J274" s="1">
        <v>266</v>
      </c>
      <c r="K274" s="1">
        <f t="shared" si="16"/>
        <v>110.46289475723398</v>
      </c>
      <c r="L274" s="1">
        <f t="shared" si="17"/>
        <v>100.61949880808878</v>
      </c>
    </row>
    <row r="275" spans="10:12" x14ac:dyDescent="0.25">
      <c r="J275" s="1">
        <v>267</v>
      </c>
      <c r="K275" s="1">
        <f t="shared" si="16"/>
        <v>112.3644568107508</v>
      </c>
      <c r="L275" s="1">
        <f t="shared" si="17"/>
        <v>100.41670726919016</v>
      </c>
    </row>
    <row r="276" spans="10:12" x14ac:dyDescent="0.25">
      <c r="J276" s="1">
        <v>268</v>
      </c>
      <c r="K276" s="1">
        <f t="shared" si="16"/>
        <v>114.04810110705067</v>
      </c>
      <c r="L276" s="1">
        <f t="shared" si="17"/>
        <v>100.20795948907126</v>
      </c>
    </row>
    <row r="277" spans="10:12" x14ac:dyDescent="0.25">
      <c r="J277" s="1">
        <v>269</v>
      </c>
      <c r="K277" s="1">
        <f t="shared" si="16"/>
        <v>115.49509259175744</v>
      </c>
      <c r="L277" s="1">
        <f t="shared" si="17"/>
        <v>99.994021838368354</v>
      </c>
    </row>
    <row r="278" spans="10:12" x14ac:dyDescent="0.25">
      <c r="J278" s="1">
        <v>270</v>
      </c>
      <c r="K278" s="1">
        <f t="shared" si="16"/>
        <v>116.68864662306878</v>
      </c>
      <c r="L278" s="1">
        <f t="shared" si="17"/>
        <v>99.775717914404154</v>
      </c>
    </row>
    <row r="279" spans="10:12" x14ac:dyDescent="0.25">
      <c r="J279" s="1">
        <v>271</v>
      </c>
      <c r="K279" s="1">
        <f t="shared" si="16"/>
        <v>117.61432564461893</v>
      </c>
      <c r="L279" s="1">
        <f t="shared" si="17"/>
        <v>99.553920994618935</v>
      </c>
    </row>
    <row r="280" spans="10:12" x14ac:dyDescent="0.25">
      <c r="J280" s="1">
        <v>272</v>
      </c>
      <c r="K280" s="1">
        <f t="shared" si="16"/>
        <v>118.26039653589966</v>
      </c>
      <c r="L280" s="1">
        <f t="shared" si="17"/>
        <v>99.329545286841309</v>
      </c>
    </row>
    <row r="281" spans="10:12" x14ac:dyDescent="0.25">
      <c r="J281" s="1">
        <v>273</v>
      </c>
      <c r="K281" s="1">
        <f t="shared" si="16"/>
        <v>118.61813401726037</v>
      </c>
      <c r="L281" s="1">
        <f t="shared" si="17"/>
        <v>99.103536148540968</v>
      </c>
    </row>
    <row r="282" spans="10:12" x14ac:dyDescent="0.25">
      <c r="J282" s="1">
        <v>274</v>
      </c>
      <c r="K282" s="1">
        <f t="shared" si="16"/>
        <v>118.68205704902593</v>
      </c>
      <c r="L282" s="1">
        <f t="shared" si="17"/>
        <v>98.876859491040136</v>
      </c>
    </row>
    <row r="283" spans="10:12" x14ac:dyDescent="0.25">
      <c r="J283" s="1">
        <v>275</v>
      </c>
      <c r="K283" s="1">
        <f t="shared" si="16"/>
        <v>118.45008755679288</v>
      </c>
      <c r="L283" s="1">
        <f t="shared" si="17"/>
        <v>98.650490620893734</v>
      </c>
    </row>
    <row r="284" spans="10:12" x14ac:dyDescent="0.25">
      <c r="J284" s="1">
        <v>276</v>
      </c>
      <c r="K284" s="1">
        <f t="shared" si="16"/>
        <v>117.92362392213117</v>
      </c>
      <c r="L284" s="1">
        <f t="shared" si="17"/>
        <v>98.425402796876384</v>
      </c>
    </row>
    <row r="285" spans="10:12" x14ac:dyDescent="0.25">
      <c r="J285" s="1">
        <v>277</v>
      </c>
      <c r="K285" s="1">
        <f t="shared" si="16"/>
        <v>117.10752531841146</v>
      </c>
      <c r="L285" s="1">
        <f t="shared" si="17"/>
        <v>98.202555795411087</v>
      </c>
    </row>
    <row r="286" spans="10:12" x14ac:dyDescent="0.25">
      <c r="J286" s="1">
        <v>278</v>
      </c>
      <c r="K286" s="1">
        <f t="shared" si="16"/>
        <v>116.01000691205232</v>
      </c>
      <c r="L286" s="1">
        <f t="shared" si="17"/>
        <v>97.982884778765325</v>
      </c>
    </row>
    <row r="287" spans="10:12" x14ac:dyDescent="0.25">
      <c r="J287" s="1">
        <v>279</v>
      </c>
      <c r="K287" s="1">
        <f t="shared" si="16"/>
        <v>114.6424499256014</v>
      </c>
      <c r="L287" s="1">
        <f t="shared" si="17"/>
        <v>97.767289748715015</v>
      </c>
    </row>
    <row r="288" spans="10:12" x14ac:dyDescent="0.25">
      <c r="J288" s="1">
        <v>280</v>
      </c>
      <c r="K288" s="1">
        <f t="shared" si="16"/>
        <v>113.01913429983317</v>
      </c>
      <c r="L288" s="1">
        <f t="shared" si="17"/>
        <v>97.556625844316912</v>
      </c>
    </row>
    <row r="289" spans="10:12" x14ac:dyDescent="0.25">
      <c r="J289" s="1">
        <v>281</v>
      </c>
      <c r="K289" s="1">
        <f t="shared" si="16"/>
        <v>111.15690494624664</v>
      </c>
      <c r="L289" s="1">
        <f t="shared" si="17"/>
        <v>97.351694707452864</v>
      </c>
    </row>
    <row r="290" spans="10:12" x14ac:dyDescent="0.25">
      <c r="J290" s="1">
        <v>282</v>
      </c>
      <c r="K290" s="1">
        <f t="shared" si="16"/>
        <v>109.07478514129225</v>
      </c>
      <c r="L290" s="1">
        <f t="shared" si="17"/>
        <v>97.153237096133537</v>
      </c>
    </row>
    <row r="291" spans="10:12" x14ac:dyDescent="0.25">
      <c r="J291" s="1">
        <v>283</v>
      </c>
      <c r="K291" s="1">
        <f t="shared" si="16"/>
        <v>106.79355233379988</v>
      </c>
      <c r="L291" s="1">
        <f t="shared" si="17"/>
        <v>96.961926875892374</v>
      </c>
    </row>
    <row r="292" spans="10:12" x14ac:dyDescent="0.25">
      <c r="J292" s="1">
        <v>284</v>
      </c>
      <c r="K292" s="1">
        <f t="shared" si="16"/>
        <v>104.33529244516509</v>
      </c>
      <c r="L292" s="1">
        <f t="shared" si="17"/>
        <v>96.7783664669453</v>
      </c>
    </row>
    <row r="293" spans="10:12" x14ac:dyDescent="0.25">
      <c r="J293" s="1">
        <v>285</v>
      </c>
      <c r="K293" s="1">
        <f t="shared" si="16"/>
        <v>101.72294864154826</v>
      </c>
      <c r="L293" s="1">
        <f t="shared" si="17"/>
        <v>96.603083772133743</v>
      </c>
    </row>
    <row r="294" spans="10:12" x14ac:dyDescent="0.25">
      <c r="J294" s="1">
        <v>286</v>
      </c>
      <c r="K294" s="1">
        <f t="shared" si="16"/>
        <v>98.979879622564667</v>
      </c>
      <c r="L294" s="1">
        <f t="shared" si="17"/>
        <v>96.436530560781705</v>
      </c>
    </row>
    <row r="295" spans="10:12" x14ac:dyDescent="0.25">
      <c r="J295" s="1">
        <v>287</v>
      </c>
      <c r="K295" s="1">
        <f t="shared" si="16"/>
        <v>96.129440833181661</v>
      </c>
      <c r="L295" s="1">
        <f t="shared" si="17"/>
        <v>96.279082238845547</v>
      </c>
    </row>
    <row r="296" spans="10:12" x14ac:dyDescent="0.25">
      <c r="J296" s="1">
        <v>288</v>
      </c>
      <c r="K296" s="1">
        <f t="shared" si="16"/>
        <v>93.194599836420394</v>
      </c>
      <c r="L296" s="1">
        <f t="shared" si="17"/>
        <v>96.131038897925222</v>
      </c>
    </row>
    <row r="297" spans="10:12" x14ac:dyDescent="0.25">
      <c r="J297" s="1">
        <v>289</v>
      </c>
      <c r="K297" s="1">
        <f t="shared" si="16"/>
        <v>90.197594576123294</v>
      </c>
      <c r="L297" s="1">
        <f t="shared" si="17"/>
        <v>95.992627506023382</v>
      </c>
    </row>
    <row r="298" spans="10:12" x14ac:dyDescent="0.25">
      <c r="J298" s="1">
        <v>290</v>
      </c>
      <c r="K298" s="1">
        <f t="shared" si="16"/>
        <v>87.159640604915637</v>
      </c>
      <c r="L298" s="1">
        <f t="shared" si="17"/>
        <v>95.864005081930586</v>
      </c>
    </row>
    <row r="299" spans="10:12" x14ac:dyDescent="0.25">
      <c r="J299" s="1">
        <v>291</v>
      </c>
      <c r="K299" s="1">
        <f t="shared" si="16"/>
        <v>84.100690730577199</v>
      </c>
      <c r="L299" s="1">
        <f t="shared" si="17"/>
        <v>95.745262682737504</v>
      </c>
    </row>
    <row r="300" spans="10:12" x14ac:dyDescent="0.25">
      <c r="J300" s="1">
        <v>292</v>
      </c>
      <c r="K300" s="1">
        <f t="shared" si="16"/>
        <v>81.039248094326865</v>
      </c>
      <c r="L300" s="1">
        <f t="shared" si="17"/>
        <v>95.636430029682103</v>
      </c>
    </row>
    <row r="301" spans="10:12" x14ac:dyDescent="0.25">
      <c r="J301" s="1">
        <v>293</v>
      </c>
      <c r="K301" s="1">
        <f t="shared" si="16"/>
        <v>77.992231551090853</v>
      </c>
      <c r="L301" s="1">
        <f t="shared" si="17"/>
        <v>95.537480600397203</v>
      </c>
    </row>
    <row r="302" spans="10:12" x14ac:dyDescent="0.25">
      <c r="J302" s="1">
        <v>294</v>
      </c>
      <c r="K302" s="1">
        <f t="shared" si="16"/>
        <v>74.974890449756572</v>
      </c>
      <c r="L302" s="1">
        <f t="shared" si="17"/>
        <v>95.448337024438061</v>
      </c>
    </row>
    <row r="303" spans="10:12" x14ac:dyDescent="0.25">
      <c r="J303" s="1">
        <v>295</v>
      </c>
      <c r="K303" s="1">
        <f t="shared" si="16"/>
        <v>72.00076454790738</v>
      </c>
      <c r="L303" s="1">
        <f t="shared" si="17"/>
        <v>95.368876632411499</v>
      </c>
    </row>
    <row r="304" spans="10:12" x14ac:dyDescent="0.25">
      <c r="J304" s="1">
        <v>296</v>
      </c>
      <c r="K304" s="1">
        <f t="shared" si="16"/>
        <v>69.081683844203042</v>
      </c>
      <c r="L304" s="1">
        <f t="shared" si="17"/>
        <v>95.298937025745232</v>
      </c>
    </row>
    <row r="305" spans="10:12" x14ac:dyDescent="0.25">
      <c r="J305" s="1">
        <v>297</v>
      </c>
      <c r="K305" s="1">
        <f t="shared" si="16"/>
        <v>66.227802548872035</v>
      </c>
      <c r="L305" s="1">
        <f t="shared" si="17"/>
        <v>95.238321552844766</v>
      </c>
    </row>
    <row r="306" spans="10:12" x14ac:dyDescent="0.25">
      <c r="J306" s="1">
        <v>298</v>
      </c>
      <c r="K306" s="1">
        <f t="shared" si="16"/>
        <v>63.447661195386722</v>
      </c>
      <c r="L306" s="1">
        <f t="shared" si="17"/>
        <v>95.186804596936582</v>
      </c>
    </row>
    <row r="307" spans="10:12" x14ac:dyDescent="0.25">
      <c r="J307" s="1">
        <v>299</v>
      </c>
      <c r="K307" s="1">
        <f t="shared" si="16"/>
        <v>60.748270968610363</v>
      </c>
      <c r="L307" s="1">
        <f t="shared" si="17"/>
        <v>95.144136600320209</v>
      </c>
    </row>
    <row r="308" spans="10:12" x14ac:dyDescent="0.25">
      <c r="J308" s="1">
        <v>300</v>
      </c>
      <c r="K308" s="1">
        <f t="shared" si="16"/>
        <v>58.135214625190557</v>
      </c>
      <c r="L308" s="1">
        <f t="shared" si="17"/>
        <v>95.110048768278389</v>
      </c>
    </row>
    <row r="309" spans="10:12" x14ac:dyDescent="0.25">
      <c r="J309" s="1">
        <v>301</v>
      </c>
      <c r="K309" s="1">
        <f t="shared" si="16"/>
        <v>55.61275884930118</v>
      </c>
      <c r="L309" s="1">
        <f t="shared" si="17"/>
        <v>95.084257412953647</v>
      </c>
    </row>
    <row r="310" spans="10:12" x14ac:dyDescent="0.25">
      <c r="J310" s="1">
        <v>302</v>
      </c>
      <c r="K310" s="1">
        <f t="shared" si="16"/>
        <v>53.183973463688773</v>
      </c>
      <c r="L310" s="1">
        <f t="shared" si="17"/>
        <v>95.066467912712866</v>
      </c>
    </row>
    <row r="311" spans="10:12" x14ac:dyDescent="0.25">
      <c r="J311" s="1">
        <v>303</v>
      </c>
      <c r="K311" s="1">
        <f t="shared" si="16"/>
        <v>50.850853551973238</v>
      </c>
      <c r="L311" s="1">
        <f t="shared" si="17"/>
        <v>95.056378275675513</v>
      </c>
    </row>
    <row r="312" spans="10:12" x14ac:dyDescent="0.25">
      <c r="J312" s="1">
        <v>304</v>
      </c>
      <c r="K312" s="1">
        <f t="shared" si="16"/>
        <v>48.614441201394001</v>
      </c>
      <c r="L312" s="1">
        <f t="shared" si="17"/>
        <v>95.053682307105731</v>
      </c>
    </row>
    <row r="313" spans="10:12" x14ac:dyDescent="0.25">
      <c r="J313" s="1">
        <v>305</v>
      </c>
      <c r="K313" s="1">
        <f t="shared" si="16"/>
        <v>46.474944212797645</v>
      </c>
      <c r="L313" s="1">
        <f t="shared" si="17"/>
        <v>95.058072389301088</v>
      </c>
    </row>
    <row r="314" spans="10:12" x14ac:dyDescent="0.25">
      <c r="J314" s="1">
        <v>306</v>
      </c>
      <c r="K314" s="1">
        <f t="shared" si="16"/>
        <v>44.431849722490661</v>
      </c>
      <c r="L314" s="1">
        <f t="shared" si="17"/>
        <v>95.0692418895743</v>
      </c>
    </row>
    <row r="315" spans="10:12" x14ac:dyDescent="0.25">
      <c r="J315" s="1">
        <v>307</v>
      </c>
      <c r="K315" s="1">
        <f t="shared" si="16"/>
        <v>42.484031222420306</v>
      </c>
      <c r="L315" s="1">
        <f t="shared" si="17"/>
        <v>95.086887217094642</v>
      </c>
    </row>
    <row r="316" spans="10:12" x14ac:dyDescent="0.25">
      <c r="J316" s="1">
        <v>308</v>
      </c>
      <c r="K316" s="1">
        <f t="shared" si="16"/>
        <v>40.629847941583016</v>
      </c>
      <c r="L316" s="1">
        <f t="shared" si="17"/>
        <v>95.110709552944002</v>
      </c>
    </row>
    <row r="317" spans="10:12" x14ac:dyDescent="0.25">
      <c r="J317" s="1">
        <v>309</v>
      </c>
      <c r="K317" s="1">
        <f t="shared" si="16"/>
        <v>38.867235958708164</v>
      </c>
      <c r="L317" s="1">
        <f t="shared" si="17"/>
        <v>95.140416279973834</v>
      </c>
    </row>
    <row r="318" spans="10:12" x14ac:dyDescent="0.25">
      <c r="J318" s="1">
        <v>310</v>
      </c>
      <c r="K318" s="1">
        <f t="shared" si="16"/>
        <v>37.193790754497833</v>
      </c>
      <c r="L318" s="1">
        <f t="shared" si="17"/>
        <v>95.175722140148338</v>
      </c>
    </row>
    <row r="319" spans="10:12" x14ac:dyDescent="0.25">
      <c r="J319" s="1">
        <v>311</v>
      </c>
      <c r="K319" s="1">
        <f t="shared" si="16"/>
        <v>35.606841184474938</v>
      </c>
      <c r="L319" s="1">
        <f t="shared" si="17"/>
        <v>95.216350147242281</v>
      </c>
    </row>
    <row r="320" spans="10:12" x14ac:dyDescent="0.25">
      <c r="J320" s="1">
        <v>312</v>
      </c>
      <c r="K320" s="1">
        <f t="shared" si="16"/>
        <v>34.103515066311381</v>
      </c>
      <c r="L320" s="1">
        <f t="shared" si="17"/>
        <v>95.262032282225746</v>
      </c>
    </row>
    <row r="321" spans="10:12" x14ac:dyDescent="0.25">
      <c r="J321" s="1">
        <v>313</v>
      </c>
      <c r="K321" s="1">
        <f t="shared" si="16"/>
        <v>32.680796735086098</v>
      </c>
      <c r="L321" s="1">
        <f t="shared" si="17"/>
        <v>95.31250999758997</v>
      </c>
    </row>
    <row r="322" spans="10:12" x14ac:dyDescent="0.25">
      <c r="J322" s="1">
        <v>314</v>
      </c>
      <c r="K322" s="1">
        <f t="shared" si="16"/>
        <v>31.335577033499376</v>
      </c>
      <c r="L322" s="1">
        <f t="shared" si="17"/>
        <v>95.367534555401221</v>
      </c>
    </row>
    <row r="323" spans="10:12" x14ac:dyDescent="0.25">
      <c r="J323" s="1">
        <v>315</v>
      </c>
      <c r="K323" s="1">
        <f t="shared" si="16"/>
        <v>30.064696278911025</v>
      </c>
      <c r="L323" s="1">
        <f t="shared" si="17"/>
        <v>95.426867222141709</v>
      </c>
    </row>
    <row r="324" spans="10:12" x14ac:dyDescent="0.25">
      <c r="J324" s="1">
        <v>316</v>
      </c>
      <c r="K324" s="1">
        <f t="shared" si="16"/>
        <v>28.864980792107833</v>
      </c>
      <c r="L324" s="1">
        <f t="shared" si="17"/>
        <v>95.490279341515901</v>
      </c>
    </row>
    <row r="325" spans="10:12" x14ac:dyDescent="0.25">
      <c r="J325" s="1">
        <v>317</v>
      </c>
      <c r="K325" s="1">
        <f t="shared" si="16"/>
        <v>27.733273590311686</v>
      </c>
      <c r="L325" s="1">
        <f t="shared" si="17"/>
        <v>95.557552304450908</v>
      </c>
    </row>
    <row r="326" spans="10:12" x14ac:dyDescent="0.25">
      <c r="J326" s="1">
        <v>318</v>
      </c>
      <c r="K326" s="1">
        <f t="shared" si="16"/>
        <v>26.666459844786488</v>
      </c>
      <c r="L326" s="1">
        <f t="shared" si="17"/>
        <v>95.628477433569003</v>
      </c>
    </row>
    <row r="327" spans="10:12" x14ac:dyDescent="0.25">
      <c r="J327" s="1">
        <v>319</v>
      </c>
      <c r="K327" s="1">
        <f t="shared" si="16"/>
        <v>25.661487686410851</v>
      </c>
      <c r="L327" s="1">
        <f t="shared" si="17"/>
        <v>95.702855797508263</v>
      </c>
    </row>
    <row r="328" spans="10:12" x14ac:dyDescent="0.25">
      <c r="J328" s="1">
        <v>320</v>
      </c>
      <c r="K328" s="1">
        <f t="shared" si="16"/>
        <v>24.715384914920815</v>
      </c>
      <c r="L328" s="1">
        <f t="shared" si="17"/>
        <v>95.780497968650707</v>
      </c>
    </row>
    <row r="329" spans="10:12" x14ac:dyDescent="0.25">
      <c r="J329" s="1">
        <v>321</v>
      </c>
      <c r="K329" s="1">
        <f t="shared" ref="K329:K392" si="18">$J$3*K328*L328-$L$3*K328</f>
        <v>23.825272132641022</v>
      </c>
      <c r="L329" s="1">
        <f t="shared" ref="L329:L392" si="19">$M$3*L328-$K$3*K328*L328</f>
        <v>95.861223736110517</v>
      </c>
    </row>
    <row r="330" spans="10:12" x14ac:dyDescent="0.25">
      <c r="J330" s="1">
        <v>322</v>
      </c>
      <c r="K330" s="1">
        <f t="shared" si="18"/>
        <v>22.988372784204387</v>
      </c>
      <c r="L330" s="1">
        <f t="shared" si="19"/>
        <v>95.944861784254684</v>
      </c>
    </row>
    <row r="331" spans="10:12" x14ac:dyDescent="0.25">
      <c r="J331" s="1">
        <v>323</v>
      </c>
      <c r="K331" s="1">
        <f t="shared" si="18"/>
        <v>22.202020542214818</v>
      </c>
      <c r="L331" s="1">
        <f t="shared" si="19"/>
        <v>96.031249345580932</v>
      </c>
    </row>
    <row r="332" spans="10:12" x14ac:dyDescent="0.25">
      <c r="J332" s="1">
        <v>324</v>
      </c>
      <c r="K332" s="1">
        <f t="shared" si="18"/>
        <v>21.463664436734106</v>
      </c>
      <c r="L332" s="1">
        <f t="shared" si="19"/>
        <v>96.120231835468076</v>
      </c>
    </row>
    <row r="333" spans="10:12" x14ac:dyDescent="0.25">
      <c r="J333" s="1">
        <v>325</v>
      </c>
      <c r="K333" s="1">
        <f t="shared" si="18"/>
        <v>20.770872085141932</v>
      </c>
      <c r="L333" s="1">
        <f t="shared" si="19"/>
        <v>96.211662475137274</v>
      </c>
    </row>
    <row r="334" spans="10:12" x14ac:dyDescent="0.25">
      <c r="J334" s="1">
        <v>326</v>
      </c>
      <c r="K334" s="1">
        <f t="shared" si="18"/>
        <v>20.12133133924047</v>
      </c>
      <c r="L334" s="1">
        <f t="shared" si="19"/>
        <v>96.305401908116849</v>
      </c>
    </row>
    <row r="335" spans="10:12" x14ac:dyDescent="0.25">
      <c r="J335" s="1">
        <v>327</v>
      </c>
      <c r="K335" s="1">
        <f t="shared" si="18"/>
        <v>19.512850629075398</v>
      </c>
      <c r="L335" s="1">
        <f t="shared" si="19"/>
        <v>96.401317814578647</v>
      </c>
    </row>
    <row r="336" spans="10:12" x14ac:dyDescent="0.25">
      <c r="J336" s="1">
        <v>328</v>
      </c>
      <c r="K336" s="1">
        <f t="shared" si="18"/>
        <v>18.943358248215723</v>
      </c>
      <c r="L336" s="1">
        <f t="shared" si="19"/>
        <v>96.499284527104209</v>
      </c>
    </row>
    <row r="337" spans="10:12" x14ac:dyDescent="0.25">
      <c r="J337" s="1">
        <v>329</v>
      </c>
      <c r="K337" s="1">
        <f t="shared" si="18"/>
        <v>18.410900793387658</v>
      </c>
      <c r="L337" s="1">
        <f t="shared" si="19"/>
        <v>96.599182650732942</v>
      </c>
    </row>
    <row r="338" spans="10:12" x14ac:dyDescent="0.25">
      <c r="J338" s="1">
        <v>330</v>
      </c>
      <c r="K338" s="1">
        <f t="shared" si="18"/>
        <v>17.913640942467225</v>
      </c>
      <c r="L338" s="1">
        <f t="shared" si="19"/>
        <v>96.700898689534</v>
      </c>
    </row>
    <row r="339" spans="10:12" x14ac:dyDescent="0.25">
      <c r="J339" s="1">
        <v>331</v>
      </c>
      <c r="K339" s="1">
        <f t="shared" si="18"/>
        <v>17.449854728875263</v>
      </c>
      <c r="L339" s="1">
        <f t="shared" si="19"/>
        <v>96.80432468141862</v>
      </c>
    </row>
    <row r="340" spans="10:12" x14ac:dyDescent="0.25">
      <c r="J340" s="1">
        <v>332</v>
      </c>
      <c r="K340" s="1">
        <f t="shared" si="18"/>
        <v>17.017928447286696</v>
      </c>
      <c r="L340" s="1">
        <f t="shared" si="19"/>
        <v>96.909357842460395</v>
      </c>
    </row>
    <row r="341" spans="10:12" x14ac:dyDescent="0.25">
      <c r="J341" s="1">
        <v>333</v>
      </c>
      <c r="K341" s="1">
        <f t="shared" si="18"/>
        <v>16.61635530511353</v>
      </c>
      <c r="L341" s="1">
        <f t="shared" si="19"/>
        <v>97.015900221609982</v>
      </c>
    </row>
    <row r="342" spans="10:12" x14ac:dyDescent="0.25">
      <c r="J342" s="1">
        <v>334</v>
      </c>
      <c r="K342" s="1">
        <f t="shared" si="18"/>
        <v>16.243731916266682</v>
      </c>
      <c r="L342" s="1">
        <f t="shared" si="19"/>
        <v>97.12385836636841</v>
      </c>
    </row>
    <row r="343" spans="10:12" x14ac:dyDescent="0.25">
      <c r="J343" s="1">
        <v>335</v>
      </c>
      <c r="K343" s="1">
        <f t="shared" si="18"/>
        <v>15.898754718046682</v>
      </c>
      <c r="L343" s="1">
        <f t="shared" si="19"/>
        <v>97.233142999713138</v>
      </c>
    </row>
    <row r="344" spans="10:12" x14ac:dyDescent="0.25">
      <c r="J344" s="1">
        <v>336</v>
      </c>
      <c r="K344" s="1">
        <f t="shared" si="18"/>
        <v>15.580216378452182</v>
      </c>
      <c r="L344" s="1">
        <f t="shared" si="19"/>
        <v>97.343668708345419</v>
      </c>
    </row>
    <row r="345" spans="10:12" x14ac:dyDescent="0.25">
      <c r="J345" s="1">
        <v>337</v>
      </c>
      <c r="K345" s="1">
        <f t="shared" si="18"/>
        <v>15.287002249522935</v>
      </c>
      <c r="L345" s="1">
        <f t="shared" si="19"/>
        <v>97.455353642141048</v>
      </c>
    </row>
    <row r="346" spans="10:12" x14ac:dyDescent="0.25">
      <c r="J346" s="1">
        <v>338</v>
      </c>
      <c r="K346" s="1">
        <f t="shared" si="18"/>
        <v>15.018086912352842</v>
      </c>
      <c r="L346" s="1">
        <f t="shared" si="19"/>
        <v>97.568119224532765</v>
      </c>
    </row>
    <row r="347" spans="10:12" x14ac:dyDescent="0.25">
      <c r="J347" s="1">
        <v>339</v>
      </c>
      <c r="K347" s="1">
        <f t="shared" si="18"/>
        <v>14.772530850930394</v>
      </c>
      <c r="L347" s="1">
        <f t="shared" si="19"/>
        <v>97.681889873427366</v>
      </c>
    </row>
    <row r="348" spans="10:12" x14ac:dyDescent="0.25">
      <c r="J348" s="1">
        <v>340</v>
      </c>
      <c r="K348" s="1">
        <f t="shared" si="18"/>
        <v>14.549477284812935</v>
      </c>
      <c r="L348" s="1">
        <f t="shared" si="19"/>
        <v>97.796592732158672</v>
      </c>
    </row>
    <row r="349" spans="10:12" x14ac:dyDescent="0.25">
      <c r="J349" s="1">
        <v>341</v>
      </c>
      <c r="K349" s="1">
        <f t="shared" si="18"/>
        <v>14.348149184655847</v>
      </c>
      <c r="L349" s="1">
        <f t="shared" si="19"/>
        <v>97.912157409895983</v>
      </c>
    </row>
    <row r="350" spans="10:12" x14ac:dyDescent="0.25">
      <c r="J350" s="1">
        <v>342</v>
      </c>
      <c r="K350" s="1">
        <f t="shared" si="18"/>
        <v>14.167846489650469</v>
      </c>
      <c r="L350" s="1">
        <f t="shared" si="19"/>
        <v>98.028515730862182</v>
      </c>
    </row>
    <row r="351" spans="10:12" x14ac:dyDescent="0.25">
      <c r="J351" s="1">
        <v>343</v>
      </c>
      <c r="K351" s="1">
        <f t="shared" si="18"/>
        <v>14.007943541841874</v>
      </c>
      <c r="L351" s="1">
        <f t="shared" si="19"/>
        <v>98.145601491664181</v>
      </c>
    </row>
    <row r="352" spans="10:12" x14ac:dyDescent="0.25">
      <c r="J352" s="1">
        <v>344</v>
      </c>
      <c r="K352" s="1">
        <f t="shared" si="18"/>
        <v>13.867886748979744</v>
      </c>
      <c r="L352" s="1">
        <f t="shared" si="19"/>
        <v>98.263350225997783</v>
      </c>
    </row>
    <row r="353" spans="10:12" x14ac:dyDescent="0.25">
      <c r="J353" s="1">
        <v>345</v>
      </c>
      <c r="K353" s="1">
        <f t="shared" si="18"/>
        <v>13.747192484895587</v>
      </c>
      <c r="L353" s="1">
        <f t="shared" si="19"/>
        <v>98.381698975957462</v>
      </c>
    </row>
    <row r="354" spans="10:12" x14ac:dyDescent="0.25">
      <c r="J354" s="1">
        <v>346</v>
      </c>
      <c r="K354" s="1">
        <f t="shared" si="18"/>
        <v>13.64544523430232</v>
      </c>
      <c r="L354" s="1">
        <f t="shared" si="19"/>
        <v>98.500586069156952</v>
      </c>
    </row>
    <row r="355" spans="10:12" x14ac:dyDescent="0.25">
      <c r="J355" s="1">
        <v>347</v>
      </c>
      <c r="K355" s="1">
        <f t="shared" si="18"/>
        <v>13.562295987293506</v>
      </c>
      <c r="L355" s="1">
        <f t="shared" si="19"/>
        <v>98.619950900847101</v>
      </c>
    </row>
    <row r="356" spans="10:12" x14ac:dyDescent="0.25">
      <c r="J356" s="1">
        <v>348</v>
      </c>
      <c r="K356" s="1">
        <f t="shared" si="18"/>
        <v>13.497460887604555</v>
      </c>
      <c r="L356" s="1">
        <f t="shared" si="19"/>
        <v>98.739733720202864</v>
      </c>
    </row>
    <row r="357" spans="10:12" x14ac:dyDescent="0.25">
      <c r="J357" s="1">
        <v>349</v>
      </c>
      <c r="K357" s="1">
        <f t="shared" si="18"/>
        <v>13.450720137820825</v>
      </c>
      <c r="L357" s="1">
        <f t="shared" si="19"/>
        <v>98.859875419938504</v>
      </c>
    </row>
    <row r="358" spans="10:12" x14ac:dyDescent="0.25">
      <c r="J358" s="1">
        <v>350</v>
      </c>
      <c r="K358" s="1">
        <f t="shared" si="18"/>
        <v>13.421917164118927</v>
      </c>
      <c r="L358" s="1">
        <f t="shared" si="19"/>
        <v>98.980317328400616</v>
      </c>
    </row>
    <row r="359" spans="10:12" x14ac:dyDescent="0.25">
      <c r="J359" s="1">
        <v>351</v>
      </c>
      <c r="K359" s="1">
        <f t="shared" si="18"/>
        <v>13.410958042754924</v>
      </c>
      <c r="L359" s="1">
        <f t="shared" si="19"/>
        <v>99.101001003279279</v>
      </c>
    </row>
    <row r="360" spans="10:12" x14ac:dyDescent="0.25">
      <c r="J360" s="1">
        <v>352</v>
      </c>
      <c r="K360" s="1">
        <f t="shared" si="18"/>
        <v>13.417811190319071</v>
      </c>
      <c r="L360" s="1">
        <f t="shared" si="19"/>
        <v>99.221868026069757</v>
      </c>
    </row>
    <row r="361" spans="10:12" x14ac:dyDescent="0.25">
      <c r="J361" s="1">
        <v>353</v>
      </c>
      <c r="K361" s="1">
        <f t="shared" si="18"/>
        <v>13.44250731971758</v>
      </c>
      <c r="L361" s="1">
        <f t="shared" si="19"/>
        <v>99.342859796409059</v>
      </c>
    </row>
    <row r="362" spans="10:12" x14ac:dyDescent="0.25">
      <c r="J362" s="1">
        <v>354</v>
      </c>
      <c r="K362" s="1">
        <f t="shared" si="18"/>
        <v>13.48513966387727</v>
      </c>
      <c r="L362" s="1">
        <f t="shared" si="19"/>
        <v>99.463917325403912</v>
      </c>
    </row>
    <row r="363" spans="10:12" x14ac:dyDescent="0.25">
      <c r="J363" s="1">
        <v>355</v>
      </c>
      <c r="K363" s="1">
        <f t="shared" si="18"/>
        <v>13.545864469260147</v>
      </c>
      <c r="L363" s="1">
        <f t="shared" si="19"/>
        <v>99.584981027057935</v>
      </c>
    </row>
    <row r="364" spans="10:12" x14ac:dyDescent="0.25">
      <c r="J364" s="1">
        <v>356</v>
      </c>
      <c r="K364" s="1">
        <f t="shared" si="18"/>
        <v>13.624901761384359</v>
      </c>
      <c r="L364" s="1">
        <f t="shared" si="19"/>
        <v>99.705990506897493</v>
      </c>
    </row>
    <row r="365" spans="10:12" x14ac:dyDescent="0.25">
      <c r="J365" s="1">
        <v>357</v>
      </c>
      <c r="K365" s="1">
        <f t="shared" si="18"/>
        <v>13.72253638463796</v>
      </c>
      <c r="L365" s="1">
        <f t="shared" si="19"/>
        <v>99.826884346886388</v>
      </c>
    </row>
    <row r="366" spans="10:12" x14ac:dyDescent="0.25">
      <c r="J366" s="1">
        <v>358</v>
      </c>
      <c r="K366" s="1">
        <f t="shared" si="18"/>
        <v>13.839119318703574</v>
      </c>
      <c r="L366" s="1">
        <f t="shared" si="19"/>
        <v>99.947599885710687</v>
      </c>
    </row>
    <row r="367" spans="10:12" x14ac:dyDescent="0.25">
      <c r="J367" s="1">
        <v>359</v>
      </c>
      <c r="K367" s="1">
        <f t="shared" si="18"/>
        <v>13.975069273844491</v>
      </c>
      <c r="L367" s="1">
        <f t="shared" si="19"/>
        <v>100.06807299350565</v>
      </c>
    </row>
    <row r="368" spans="10:12" x14ac:dyDescent="0.25">
      <c r="J368" s="1">
        <v>360</v>
      </c>
      <c r="K368" s="1">
        <f t="shared" si="18"/>
        <v>14.130874567091588</v>
      </c>
      <c r="L368" s="1">
        <f t="shared" si="19"/>
        <v>100.18823784008869</v>
      </c>
    </row>
    <row r="369" spans="10:12" x14ac:dyDescent="0.25">
      <c r="J369" s="1">
        <v>361</v>
      </c>
      <c r="K369" s="1">
        <f t="shared" si="18"/>
        <v>14.30709528096715</v>
      </c>
      <c r="L369" s="1">
        <f t="shared" si="19"/>
        <v>100.30802665575496</v>
      </c>
    </row>
    <row r="370" spans="10:12" x14ac:dyDescent="0.25">
      <c r="J370" s="1">
        <v>362</v>
      </c>
      <c r="K370" s="1">
        <f t="shared" si="18"/>
        <v>14.504365705731811</v>
      </c>
      <c r="L370" s="1">
        <f t="shared" si="19"/>
        <v>100.42736948368756</v>
      </c>
    </row>
    <row r="371" spans="10:12" x14ac:dyDescent="0.25">
      <c r="J371" s="1">
        <v>363</v>
      </c>
      <c r="K371" s="1">
        <f t="shared" si="18"/>
        <v>14.723397065183034</v>
      </c>
      <c r="L371" s="1">
        <f t="shared" si="19"/>
        <v>100.54619392303185</v>
      </c>
    </row>
    <row r="372" spans="10:12" x14ac:dyDescent="0.25">
      <c r="J372" s="1">
        <v>364</v>
      </c>
      <c r="K372" s="1">
        <f t="shared" si="18"/>
        <v>14.964980524698204</v>
      </c>
      <c r="L372" s="1">
        <f t="shared" si="19"/>
        <v>100.66442486168619</v>
      </c>
    </row>
    <row r="373" spans="10:12" x14ac:dyDescent="0.25">
      <c r="J373" s="1">
        <v>365</v>
      </c>
      <c r="K373" s="1">
        <f t="shared" si="18"/>
        <v>15.229990478422915</v>
      </c>
      <c r="L373" s="1">
        <f t="shared" si="19"/>
        <v>100.78198419786949</v>
      </c>
    </row>
    <row r="374" spans="10:12" x14ac:dyDescent="0.25">
      <c r="J374" s="1">
        <v>366</v>
      </c>
      <c r="K374" s="1">
        <f t="shared" si="18"/>
        <v>15.519388110164638</v>
      </c>
      <c r="L374" s="1">
        <f t="shared" si="19"/>
        <v>100.8987905495416</v>
      </c>
    </row>
    <row r="375" spans="10:12" x14ac:dyDescent="0.25">
      <c r="J375" s="1">
        <v>367</v>
      </c>
      <c r="K375" s="1">
        <f t="shared" si="18"/>
        <v>15.834225219559279</v>
      </c>
      <c r="L375" s="1">
        <f t="shared" si="19"/>
        <v>101.01475895077803</v>
      </c>
    </row>
    <row r="376" spans="10:12" x14ac:dyDescent="0.25">
      <c r="J376" s="1">
        <v>368</v>
      </c>
      <c r="K376" s="1">
        <f t="shared" si="18"/>
        <v>16.175648301314705</v>
      </c>
      <c r="L376" s="1">
        <f t="shared" si="19"/>
        <v>101.12980053423847</v>
      </c>
    </row>
    <row r="377" spans="10:12" x14ac:dyDescent="0.25">
      <c r="J377" s="1">
        <v>369</v>
      </c>
      <c r="K377" s="1">
        <f t="shared" si="18"/>
        <v>16.544902860665644</v>
      </c>
      <c r="L377" s="1">
        <f t="shared" si="19"/>
        <v>101.24382219892141</v>
      </c>
    </row>
    <row r="378" spans="10:12" x14ac:dyDescent="0.25">
      <c r="J378" s="1">
        <v>370</v>
      </c>
      <c r="K378" s="1">
        <f t="shared" si="18"/>
        <v>16.9433379424446</v>
      </c>
      <c r="L378" s="1">
        <f t="shared" si="19"/>
        <v>101.35672626246883</v>
      </c>
    </row>
    <row r="379" spans="10:12" x14ac:dyDescent="0.25">
      <c r="J379" s="1">
        <v>371</v>
      </c>
      <c r="K379" s="1">
        <f t="shared" si="18"/>
        <v>17.372410844210414</v>
      </c>
      <c r="L379" s="1">
        <f t="shared" si="19"/>
        <v>101.46841009737946</v>
      </c>
    </row>
    <row r="380" spans="10:12" x14ac:dyDescent="0.25">
      <c r="J380" s="1">
        <v>372</v>
      </c>
      <c r="K380" s="1">
        <f t="shared" si="18"/>
        <v>17.833691975484296</v>
      </c>
      <c r="L380" s="1">
        <f t="shared" si="19"/>
        <v>101.57876575061108</v>
      </c>
    </row>
    <row r="381" spans="10:12" x14ac:dyDescent="0.25">
      <c r="J381" s="1">
        <v>373</v>
      </c>
      <c r="K381" s="1">
        <f t="shared" si="18"/>
        <v>18.328869815105598</v>
      </c>
      <c r="L381" s="1">
        <f t="shared" si="19"/>
        <v>101.68767954620724</v>
      </c>
    </row>
    <row r="382" spans="10:12" x14ac:dyDescent="0.25">
      <c r="J382" s="1">
        <v>374</v>
      </c>
      <c r="K382" s="1">
        <f t="shared" si="18"/>
        <v>18.859755906795233</v>
      </c>
      <c r="L382" s="1">
        <f t="shared" si="19"/>
        <v>101.79503167077749</v>
      </c>
    </row>
    <row r="383" spans="10:12" x14ac:dyDescent="0.25">
      <c r="J383" s="1">
        <v>375</v>
      </c>
      <c r="K383" s="1">
        <f t="shared" si="18"/>
        <v>19.428289818940037</v>
      </c>
      <c r="L383" s="1">
        <f t="shared" si="19"/>
        <v>101.90069574190095</v>
      </c>
    </row>
    <row r="384" spans="10:12" x14ac:dyDescent="0.25">
      <c r="J384" s="1">
        <v>376</v>
      </c>
      <c r="K384" s="1">
        <f t="shared" si="18"/>
        <v>20.036543978101061</v>
      </c>
      <c r="L384" s="1">
        <f t="shared" si="19"/>
        <v>102.00453835981662</v>
      </c>
    </row>
    <row r="385" spans="10:12" x14ac:dyDescent="0.25">
      <c r="J385" s="1">
        <v>377</v>
      </c>
      <c r="K385" s="1">
        <f t="shared" si="18"/>
        <v>20.686728266498129</v>
      </c>
      <c r="L385" s="1">
        <f t="shared" si="19"/>
        <v>102.10641864312257</v>
      </c>
    </row>
    <row r="386" spans="10:12" x14ac:dyDescent="0.25">
      <c r="J386" s="1">
        <v>378</v>
      </c>
      <c r="K386" s="1">
        <f t="shared" si="18"/>
        <v>21.381194251413092</v>
      </c>
      <c r="L386" s="1">
        <f t="shared" si="19"/>
        <v>102.20618774963658</v>
      </c>
    </row>
    <row r="387" spans="10:12" x14ac:dyDescent="0.25">
      <c r="J387" s="1">
        <v>379</v>
      </c>
      <c r="K387" s="1">
        <f t="shared" si="18"/>
        <v>22.122438888758531</v>
      </c>
      <c r="L387" s="1">
        <f t="shared" si="19"/>
        <v>102.30368838408693</v>
      </c>
    </row>
    <row r="388" spans="10:12" x14ac:dyDescent="0.25">
      <c r="J388" s="1">
        <v>380</v>
      </c>
      <c r="K388" s="1">
        <f t="shared" si="18"/>
        <v>22.913107513654381</v>
      </c>
      <c r="L388" s="1">
        <f t="shared" si="19"/>
        <v>102.39875429491468</v>
      </c>
    </row>
    <row r="389" spans="10:12" x14ac:dyDescent="0.25">
      <c r="J389" s="1">
        <v>381</v>
      </c>
      <c r="K389" s="1">
        <f t="shared" si="18"/>
        <v>23.755995897436808</v>
      </c>
      <c r="L389" s="1">
        <f t="shared" si="19"/>
        <v>102.49120976319209</v>
      </c>
    </row>
    <row r="390" spans="10:12" x14ac:dyDescent="0.25">
      <c r="J390" s="1">
        <v>382</v>
      </c>
      <c r="K390" s="1">
        <f t="shared" si="18"/>
        <v>24.654051112824654</v>
      </c>
      <c r="L390" s="1">
        <f t="shared" si="19"/>
        <v>102.58086908750883</v>
      </c>
    </row>
    <row r="391" spans="10:12" x14ac:dyDescent="0.25">
      <c r="J391" s="1">
        <v>383</v>
      </c>
      <c r="K391" s="1">
        <f t="shared" si="18"/>
        <v>25.6103709067865</v>
      </c>
      <c r="L391" s="1">
        <f t="shared" si="19"/>
        <v>102.6675360696653</v>
      </c>
    </row>
    <row r="392" spans="10:12" x14ac:dyDescent="0.25">
      <c r="J392" s="1">
        <v>384</v>
      </c>
      <c r="K392" s="1">
        <f t="shared" si="18"/>
        <v>26.628201233882034</v>
      </c>
      <c r="L392" s="1">
        <f t="shared" si="19"/>
        <v>102.75100350715375</v>
      </c>
    </row>
    <row r="393" spans="10:12" x14ac:dyDescent="0.25">
      <c r="J393" s="1">
        <v>385</v>
      </c>
      <c r="K393" s="1">
        <f t="shared" ref="K393:K456" si="20">$J$3*K392*L392-$L$3*K392</f>
        <v>27.710931551534067</v>
      </c>
      <c r="L393" s="1">
        <f t="shared" ref="L393:L456" si="21">$M$3*L392-$K$3*K392*L392</f>
        <v>102.83105269971996</v>
      </c>
    </row>
    <row r="394" spans="10:12" x14ac:dyDescent="0.25">
      <c r="J394" s="1">
        <v>386</v>
      </c>
      <c r="K394" s="1">
        <f t="shared" si="20"/>
        <v>28.862087423058</v>
      </c>
      <c r="L394" s="1">
        <f t="shared" si="21"/>
        <v>102.90745297879504</v>
      </c>
    </row>
    <row r="395" spans="10:12" x14ac:dyDescent="0.25">
      <c r="J395" s="1">
        <v>387</v>
      </c>
      <c r="K395" s="1">
        <f t="shared" si="20"/>
        <v>30.08531991483434</v>
      </c>
      <c r="L395" s="1">
        <f t="shared" si="21"/>
        <v>102.97996127028109</v>
      </c>
    </row>
    <row r="396" spans="10:12" x14ac:dyDescent="0.25">
      <c r="J396" s="1">
        <v>388</v>
      </c>
      <c r="K396" s="1">
        <f t="shared" si="20"/>
        <v>31.38439121160107</v>
      </c>
      <c r="L396" s="1">
        <f t="shared" si="21"/>
        <v>103.04832170307711</v>
      </c>
    </row>
    <row r="397" spans="10:12" x14ac:dyDescent="0.25">
      <c r="J397" s="1">
        <v>389</v>
      </c>
      <c r="K397" s="1">
        <f t="shared" si="20"/>
        <v>32.763155809751765</v>
      </c>
      <c r="L397" s="1">
        <f t="shared" si="21"/>
        <v>103.11226527784795</v>
      </c>
    </row>
    <row r="398" spans="10:12" x14ac:dyDescent="0.25">
      <c r="J398" s="1">
        <v>390</v>
      </c>
      <c r="K398" s="1">
        <f t="shared" si="20"/>
        <v>34.22553658458672</v>
      </c>
      <c r="L398" s="1">
        <f t="shared" si="21"/>
        <v>103.1715096128712</v>
      </c>
    </row>
    <row r="399" spans="10:12" x14ac:dyDescent="0.25">
      <c r="J399" s="1">
        <v>391</v>
      </c>
      <c r="K399" s="1">
        <f t="shared" si="20"/>
        <v>35.775494966187033</v>
      </c>
      <c r="L399" s="1">
        <f t="shared" si="21"/>
        <v>103.22575878633459</v>
      </c>
    </row>
    <row r="400" spans="10:12" x14ac:dyDescent="0.25">
      <c r="J400" s="1">
        <v>392</v>
      </c>
      <c r="K400" s="1">
        <f t="shared" si="20"/>
        <v>37.416994403284491</v>
      </c>
      <c r="L400" s="1">
        <f t="shared" si="21"/>
        <v>103.27470329718378</v>
      </c>
    </row>
    <row r="401" spans="10:12" x14ac:dyDescent="0.25">
      <c r="J401" s="1">
        <v>393</v>
      </c>
      <c r="K401" s="1">
        <f t="shared" si="20"/>
        <v>39.153956249453216</v>
      </c>
      <c r="L401" s="1">
        <f t="shared" si="21"/>
        <v>103.31802016950336</v>
      </c>
    </row>
    <row r="402" spans="10:12" x14ac:dyDescent="0.25">
      <c r="J402" s="1">
        <v>394</v>
      </c>
      <c r="K402" s="1">
        <f t="shared" si="20"/>
        <v>40.990207176514446</v>
      </c>
      <c r="L402" s="1">
        <f t="shared" si="21"/>
        <v>103.35537322840264</v>
      </c>
    </row>
    <row r="403" spans="10:12" x14ac:dyDescent="0.25">
      <c r="J403" s="1">
        <v>395</v>
      </c>
      <c r="K403" s="1">
        <f t="shared" si="20"/>
        <v>42.929417212804495</v>
      </c>
      <c r="L403" s="1">
        <f t="shared" si="21"/>
        <v>103.38641357840204</v>
      </c>
    </row>
    <row r="404" spans="10:12" x14ac:dyDescent="0.25">
      <c r="J404" s="1">
        <v>396</v>
      </c>
      <c r="K404" s="1">
        <f t="shared" si="20"/>
        <v>44.97502752680326</v>
      </c>
      <c r="L404" s="1">
        <f t="shared" si="21"/>
        <v>103.41078031827796</v>
      </c>
    </row>
    <row r="405" spans="10:12" x14ac:dyDescent="0.25">
      <c r="J405" s="1">
        <v>397</v>
      </c>
      <c r="K405" s="1">
        <f t="shared" si="20"/>
        <v>47.130167138808744</v>
      </c>
      <c r="L405" s="1">
        <f t="shared" si="21"/>
        <v>103.42810152909567</v>
      </c>
    </row>
    <row r="406" spans="10:12" x14ac:dyDescent="0.25">
      <c r="J406" s="1">
        <v>398</v>
      </c>
      <c r="K406" s="1">
        <f t="shared" si="20"/>
        <v>49.397557855438279</v>
      </c>
      <c r="L406" s="1">
        <f t="shared" si="21"/>
        <v>103.4379955745803</v>
      </c>
    </row>
    <row r="407" spans="10:12" x14ac:dyDescent="0.25">
      <c r="J407" s="1">
        <v>399</v>
      </c>
      <c r="K407" s="1">
        <f t="shared" si="20"/>
        <v>51.779406895457612</v>
      </c>
      <c r="L407" s="1">
        <f t="shared" si="21"/>
        <v>103.44007275484307</v>
      </c>
    </row>
    <row r="408" spans="10:12" x14ac:dyDescent="0.25">
      <c r="J408" s="1">
        <v>400</v>
      </c>
      <c r="K408" s="1">
        <f t="shared" si="20"/>
        <v>54.277286923323338</v>
      </c>
      <c r="L408" s="1">
        <f t="shared" si="21"/>
        <v>103.43393735555219</v>
      </c>
    </row>
    <row r="409" spans="10:12" x14ac:dyDescent="0.25">
      <c r="J409" s="1">
        <v>401</v>
      </c>
      <c r="K409" s="1">
        <f t="shared" si="20"/>
        <v>56.892003541690165</v>
      </c>
      <c r="L409" s="1">
        <f t="shared" si="21"/>
        <v>103.41919013462956</v>
      </c>
    </row>
    <row r="410" spans="10:12" x14ac:dyDescent="0.25">
      <c r="J410" s="1">
        <v>402</v>
      </c>
      <c r="K410" s="1">
        <f t="shared" si="20"/>
        <v>59.623450728263371</v>
      </c>
      <c r="L410" s="1">
        <f t="shared" si="21"/>
        <v>103.39543128714001</v>
      </c>
    </row>
    <row r="411" spans="10:12" x14ac:dyDescent="0.25">
      <c r="J411" s="1">
        <v>403</v>
      </c>
      <c r="K411" s="1">
        <f t="shared" si="20"/>
        <v>62.470455246387274</v>
      </c>
      <c r="L411" s="1">
        <f t="shared" si="21"/>
        <v>103.36226392585604</v>
      </c>
    </row>
    <row r="412" spans="10:12" x14ac:dyDescent="0.25">
      <c r="J412" s="1">
        <v>404</v>
      </c>
      <c r="K412" s="1">
        <f t="shared" si="20"/>
        <v>65.43061172012375</v>
      </c>
      <c r="L412" s="1">
        <f t="shared" si="21"/>
        <v>103.31929810964095</v>
      </c>
    </row>
    <row r="413" spans="10:12" x14ac:dyDescent="0.25">
      <c r="J413" s="1">
        <v>405</v>
      </c>
      <c r="K413" s="1">
        <f t="shared" si="20"/>
        <v>68.500110845760872</v>
      </c>
      <c r="L413" s="1">
        <f t="shared" si="21"/>
        <v>103.26615544389676</v>
      </c>
    </row>
    <row r="414" spans="10:12" x14ac:dyDescent="0.25">
      <c r="J414" s="1">
        <v>406</v>
      </c>
      <c r="K414" s="1">
        <f t="shared" si="20"/>
        <v>71.673564107967323</v>
      </c>
      <c r="L414" s="1">
        <f t="shared" si="21"/>
        <v>103.20247426648585</v>
      </c>
    </row>
    <row r="415" spans="10:12" x14ac:dyDescent="0.25">
      <c r="J415" s="1">
        <v>407</v>
      </c>
      <c r="K415" s="1">
        <f t="shared" si="20"/>
        <v>74.943829365764159</v>
      </c>
      <c r="L415" s="1">
        <f t="shared" si="21"/>
        <v>103.12791541841534</v>
      </c>
    </row>
    <row r="416" spans="10:12" x14ac:dyDescent="0.25">
      <c r="J416" s="1">
        <v>408</v>
      </c>
      <c r="K416" s="1">
        <f t="shared" si="20"/>
        <v>78.301842744438986</v>
      </c>
      <c r="L416" s="1">
        <f t="shared" si="21"/>
        <v>103.04216858091388</v>
      </c>
    </row>
    <row r="417" spans="10:12" x14ac:dyDescent="0.25">
      <c r="J417" s="1">
        <v>409</v>
      </c>
      <c r="K417" s="1">
        <f t="shared" si="20"/>
        <v>81.736463373053866</v>
      </c>
      <c r="L417" s="1">
        <f t="shared" si="21"/>
        <v>102.94495913920645</v>
      </c>
    </row>
    <row r="418" spans="10:12" x14ac:dyDescent="0.25">
      <c r="J418" s="1">
        <v>410</v>
      </c>
      <c r="K418" s="1">
        <f t="shared" si="20"/>
        <v>85.234338585119374</v>
      </c>
      <c r="L418" s="1">
        <f t="shared" si="21"/>
        <v>102.83605550836771</v>
      </c>
    </row>
    <row r="419" spans="10:12" x14ac:dyDescent="0.25">
      <c r="J419" s="1">
        <v>411</v>
      </c>
      <c r="K419" s="1">
        <f t="shared" si="20"/>
        <v>88.779798176315069</v>
      </c>
      <c r="L419" s="1">
        <f t="shared" si="21"/>
        <v>102.71527682841638</v>
      </c>
    </row>
    <row r="420" spans="10:12" x14ac:dyDescent="0.25">
      <c r="J420" s="1">
        <v>412</v>
      </c>
      <c r="K420" s="1">
        <f t="shared" si="20"/>
        <v>92.354787094364681</v>
      </c>
      <c r="L420" s="1">
        <f t="shared" si="21"/>
        <v>102.58250090491538</v>
      </c>
    </row>
    <row r="421" spans="10:12" x14ac:dyDescent="0.25">
      <c r="J421" s="1">
        <v>413</v>
      </c>
      <c r="K421" s="1">
        <f t="shared" si="20"/>
        <v>95.938846413835179</v>
      </c>
      <c r="L421" s="1">
        <f t="shared" si="21"/>
        <v>102.43767223873421</v>
      </c>
    </row>
    <row r="422" spans="10:12" x14ac:dyDescent="0.25">
      <c r="J422" s="1">
        <v>414</v>
      </c>
      <c r="K422" s="1">
        <f t="shared" si="20"/>
        <v>99.509152504250167</v>
      </c>
      <c r="L422" s="1">
        <f t="shared" si="21"/>
        <v>102.28080995566867</v>
      </c>
    </row>
    <row r="423" spans="10:12" x14ac:dyDescent="0.25">
      <c r="J423" s="1">
        <v>415</v>
      </c>
      <c r="K423" s="1">
        <f t="shared" si="20"/>
        <v>103.04062381312467</v>
      </c>
      <c r="L423" s="1">
        <f t="shared" si="21"/>
        <v>102.11201541505689</v>
      </c>
    </row>
    <row r="424" spans="10:12" x14ac:dyDescent="0.25">
      <c r="J424" s="1">
        <v>416</v>
      </c>
      <c r="K424" s="1">
        <f t="shared" si="20"/>
        <v>106.50610354535554</v>
      </c>
      <c r="L424" s="1">
        <f t="shared" si="21"/>
        <v>101.93147924850922</v>
      </c>
    </row>
    <row r="425" spans="10:12" x14ac:dyDescent="0.25">
      <c r="J425" s="1">
        <v>417</v>
      </c>
      <c r="K425" s="1">
        <f t="shared" si="20"/>
        <v>109.87662463943894</v>
      </c>
      <c r="L425" s="1">
        <f t="shared" si="21"/>
        <v>101.73948755781097</v>
      </c>
    </row>
    <row r="426" spans="10:12" x14ac:dyDescent="0.25">
      <c r="J426" s="1">
        <v>418</v>
      </c>
      <c r="K426" s="1">
        <f t="shared" si="20"/>
        <v>113.1217607716894</v>
      </c>
      <c r="L426" s="1">
        <f t="shared" si="21"/>
        <v>101.53642698756072</v>
      </c>
    </row>
    <row r="427" spans="10:12" x14ac:dyDescent="0.25">
      <c r="J427" s="1">
        <v>419</v>
      </c>
      <c r="K427" s="1">
        <f t="shared" si="20"/>
        <v>116.21006367114508</v>
      </c>
      <c r="L427" s="1">
        <f t="shared" si="21"/>
        <v>101.32278838576335</v>
      </c>
    </row>
    <row r="428" spans="10:12" x14ac:dyDescent="0.25">
      <c r="J428" s="1">
        <v>420</v>
      </c>
      <c r="K428" s="1">
        <f t="shared" si="20"/>
        <v>119.10958288118808</v>
      </c>
      <c r="L428" s="1">
        <f t="shared" si="21"/>
        <v>101.09916877675138</v>
      </c>
    </row>
    <row r="429" spans="10:12" x14ac:dyDescent="0.25">
      <c r="J429" s="1">
        <v>421</v>
      </c>
      <c r="K429" s="1">
        <f t="shared" si="20"/>
        <v>121.78845942281616</v>
      </c>
      <c r="L429" s="1">
        <f t="shared" si="21"/>
        <v>100.86627139729151</v>
      </c>
    </row>
    <row r="430" spans="10:12" x14ac:dyDescent="0.25">
      <c r="J430" s="1">
        <v>422</v>
      </c>
      <c r="K430" s="1">
        <f t="shared" si="20"/>
        <v>124.21557984891348</v>
      </c>
      <c r="L430" s="1">
        <f t="shared" si="21"/>
        <v>100.62490358958034</v>
      </c>
    </row>
    <row r="431" spans="10:12" x14ac:dyDescent="0.25">
      <c r="J431" s="1">
        <v>423</v>
      </c>
      <c r="K431" s="1">
        <f t="shared" si="20"/>
        <v>126.36127225836546</v>
      </c>
      <c r="L431" s="1">
        <f t="shared" si="21"/>
        <v>100.37597240400895</v>
      </c>
    </row>
    <row r="432" spans="10:12" x14ac:dyDescent="0.25">
      <c r="J432" s="1">
        <v>424</v>
      </c>
      <c r="K432" s="1">
        <f t="shared" si="20"/>
        <v>128.19802135420312</v>
      </c>
      <c r="L432" s="1">
        <f t="shared" si="21"/>
        <v>100.12047783877759</v>
      </c>
    </row>
    <row r="433" spans="10:12" x14ac:dyDescent="0.25">
      <c r="J433" s="1">
        <v>425</v>
      </c>
      <c r="K433" s="1">
        <f t="shared" si="20"/>
        <v>129.70117600231831</v>
      </c>
      <c r="L433" s="1">
        <f t="shared" si="21"/>
        <v>99.859503729976595</v>
      </c>
    </row>
    <row r="434" spans="10:12" x14ac:dyDescent="0.25">
      <c r="J434" s="1">
        <v>426</v>
      </c>
      <c r="K434" s="1">
        <f t="shared" si="20"/>
        <v>130.84962038683668</v>
      </c>
      <c r="L434" s="1">
        <f t="shared" si="21"/>
        <v>99.594206400567032</v>
      </c>
    </row>
    <row r="435" spans="10:12" x14ac:dyDescent="0.25">
      <c r="J435" s="1">
        <v>427</v>
      </c>
      <c r="K435" s="1">
        <f t="shared" si="20"/>
        <v>131.62637911600643</v>
      </c>
      <c r="L435" s="1">
        <f t="shared" si="21"/>
        <v>99.325801274559893</v>
      </c>
    </row>
    <row r="436" spans="10:12" x14ac:dyDescent="0.25">
      <c r="J436" s="1">
        <v>428</v>
      </c>
      <c r="K436" s="1">
        <f t="shared" si="20"/>
        <v>132.01912775143552</v>
      </c>
      <c r="L436" s="1">
        <f t="shared" si="21"/>
        <v>99.055547757531954</v>
      </c>
    </row>
    <row r="437" spans="10:12" x14ac:dyDescent="0.25">
      <c r="J437" s="1">
        <v>429</v>
      </c>
      <c r="K437" s="1">
        <f t="shared" si="20"/>
        <v>132.02058330626176</v>
      </c>
      <c r="L437" s="1">
        <f t="shared" si="21"/>
        <v>98.784732769998186</v>
      </c>
    </row>
    <row r="438" spans="10:12" x14ac:dyDescent="0.25">
      <c r="J438" s="1">
        <v>430</v>
      </c>
      <c r="K438" s="1">
        <f t="shared" si="20"/>
        <v>131.62875419829081</v>
      </c>
      <c r="L438" s="1">
        <f t="shared" si="21"/>
        <v>98.514653389879911</v>
      </c>
    </row>
    <row r="439" spans="10:12" x14ac:dyDescent="0.25">
      <c r="J439" s="1">
        <v>431</v>
      </c>
      <c r="K439" s="1">
        <f t="shared" si="20"/>
        <v>130.84703567968265</v>
      </c>
      <c r="L439" s="1">
        <f t="shared" si="21"/>
        <v>98.246599108996833</v>
      </c>
    </row>
    <row r="440" spans="10:12" x14ac:dyDescent="0.25">
      <c r="J440" s="1">
        <v>432</v>
      </c>
      <c r="K440" s="1">
        <f t="shared" si="20"/>
        <v>129.68414445234666</v>
      </c>
      <c r="L440" s="1">
        <f t="shared" si="21"/>
        <v>97.981834232211085</v>
      </c>
    </row>
    <row r="441" spans="10:12" x14ac:dyDescent="0.25">
      <c r="J441" s="1">
        <v>433</v>
      </c>
      <c r="K441" s="1">
        <f t="shared" si="20"/>
        <v>128.15389444410513</v>
      </c>
      <c r="L441" s="1">
        <f t="shared" si="21"/>
        <v>97.721580944455582</v>
      </c>
    </row>
    <row r="442" spans="10:12" x14ac:dyDescent="0.25">
      <c r="J442" s="1">
        <v>434</v>
      </c>
      <c r="K442" s="1">
        <f t="shared" si="20"/>
        <v>126.27482391974337</v>
      </c>
      <c r="L442" s="1">
        <f t="shared" si="21"/>
        <v>97.467003540387438</v>
      </c>
    </row>
    <row r="443" spans="10:12" x14ac:dyDescent="0.25">
      <c r="J443" s="1">
        <v>435</v>
      </c>
      <c r="K443" s="1">
        <f t="shared" si="20"/>
        <v>124.06969158731269</v>
      </c>
      <c r="L443" s="1">
        <f t="shared" si="21"/>
        <v>97.21919425595317</v>
      </c>
    </row>
    <row r="444" spans="10:12" x14ac:dyDescent="0.25">
      <c r="J444" s="1">
        <v>436</v>
      </c>
      <c r="K444" s="1">
        <f t="shared" si="20"/>
        <v>121.56486555851144</v>
      </c>
      <c r="L444" s="1">
        <f t="shared" si="21"/>
        <v>96.979161064789665</v>
      </c>
    </row>
    <row r="445" spans="10:12" x14ac:dyDescent="0.25">
      <c r="J445" s="1">
        <v>437</v>
      </c>
      <c r="K445" s="1">
        <f t="shared" si="20"/>
        <v>118.78963349095959</v>
      </c>
      <c r="L445" s="1">
        <f t="shared" si="21"/>
        <v>96.747817710670375</v>
      </c>
    </row>
    <row r="446" spans="10:12" x14ac:dyDescent="0.25">
      <c r="J446" s="1">
        <v>438</v>
      </c>
      <c r="K446" s="1">
        <f t="shared" si="20"/>
        <v>115.77546471511774</v>
      </c>
      <c r="L446" s="1">
        <f t="shared" si="21"/>
        <v>96.525976146624799</v>
      </c>
    </row>
    <row r="447" spans="10:12" x14ac:dyDescent="0.25">
      <c r="J447" s="1">
        <v>439</v>
      </c>
      <c r="K447" s="1">
        <f t="shared" si="20"/>
        <v>112.55525556153985</v>
      </c>
      <c r="L447" s="1">
        <f t="shared" si="21"/>
        <v>96.314341448687316</v>
      </c>
    </row>
    <row r="448" spans="10:12" x14ac:dyDescent="0.25">
      <c r="J448" s="1">
        <v>440</v>
      </c>
      <c r="K448" s="1">
        <f t="shared" si="20"/>
        <v>109.16258757766855</v>
      </c>
      <c r="L448" s="1">
        <f t="shared" si="21"/>
        <v>96.113509173901846</v>
      </c>
    </row>
    <row r="449" spans="10:12" x14ac:dyDescent="0.25">
      <c r="J449" s="1">
        <v>441</v>
      </c>
      <c r="K449" s="1">
        <f t="shared" si="20"/>
        <v>105.6310251415651</v>
      </c>
      <c r="L449" s="1">
        <f t="shared" si="21"/>
        <v>95.923965043771915</v>
      </c>
    </row>
    <row r="450" spans="10:12" x14ac:dyDescent="0.25">
      <c r="J450" s="1">
        <v>442</v>
      </c>
      <c r="K450" s="1">
        <f t="shared" si="20"/>
        <v>101.99347454270588</v>
      </c>
      <c r="L450" s="1">
        <f t="shared" si="21"/>
        <v>95.746086760070966</v>
      </c>
    </row>
    <row r="451" spans="10:12" x14ac:dyDescent="0.25">
      <c r="J451" s="1">
        <v>443</v>
      </c>
      <c r="K451" s="1">
        <f t="shared" si="20"/>
        <v>98.281621368770629</v>
      </c>
      <c r="L451" s="1">
        <f t="shared" si="21"/>
        <v>95.580147702586856</v>
      </c>
    </row>
    <row r="452" spans="10:12" x14ac:dyDescent="0.25">
      <c r="J452" s="1">
        <v>444</v>
      </c>
      <c r="K452" s="1">
        <f t="shared" si="20"/>
        <v>94.525457481003087</v>
      </c>
      <c r="L452" s="1">
        <f t="shared" si="21"/>
        <v>95.426322219195285</v>
      </c>
    </row>
    <row r="453" spans="10:12" x14ac:dyDescent="0.25">
      <c r="J453" s="1">
        <v>445</v>
      </c>
      <c r="K453" s="1">
        <f t="shared" si="20"/>
        <v>90.7529034081916</v>
      </c>
      <c r="L453" s="1">
        <f t="shared" si="21"/>
        <v>95.284692197443974</v>
      </c>
    </row>
    <row r="454" spans="10:12" x14ac:dyDescent="0.25">
      <c r="J454" s="1">
        <v>446</v>
      </c>
      <c r="K454" s="1">
        <f t="shared" si="20"/>
        <v>86.989526994638936</v>
      </c>
      <c r="L454" s="1">
        <f t="shared" si="21"/>
        <v>95.155254602197246</v>
      </c>
    </row>
    <row r="455" spans="10:12" x14ac:dyDescent="0.25">
      <c r="J455" s="1">
        <v>447</v>
      </c>
      <c r="K455" s="1">
        <f t="shared" si="20"/>
        <v>83.258354859175711</v>
      </c>
      <c r="L455" s="1">
        <f t="shared" si="21"/>
        <v>95.037929673570929</v>
      </c>
    </row>
    <row r="456" spans="10:12" x14ac:dyDescent="0.25">
      <c r="J456" s="1">
        <v>448</v>
      </c>
      <c r="K456" s="1">
        <f t="shared" si="20"/>
        <v>79.579769816896942</v>
      </c>
      <c r="L456" s="1">
        <f t="shared" si="21"/>
        <v>94.932569500565435</v>
      </c>
    </row>
    <row r="457" spans="10:12" x14ac:dyDescent="0.25">
      <c r="J457" s="1">
        <v>449</v>
      </c>
      <c r="K457" s="1">
        <f t="shared" ref="K457:K520" si="22">$J$3*K456*L456-$L$3*K456</f>
        <v>75.971484943203279</v>
      </c>
      <c r="L457" s="1">
        <f t="shared" ref="L457:L520" si="23">$M$3*L456-$K$3*K456*L456</f>
        <v>94.838966715433656</v>
      </c>
    </row>
    <row r="458" spans="10:12" x14ac:dyDescent="0.25">
      <c r="J458" s="1">
        <v>450</v>
      </c>
      <c r="K458" s="1">
        <f t="shared" si="22"/>
        <v>72.448583399444757</v>
      </c>
      <c r="L458" s="1">
        <f t="shared" si="23"/>
        <v>94.756863088897688</v>
      </c>
    </row>
    <row r="459" spans="10:12" x14ac:dyDescent="0.25">
      <c r="J459" s="1">
        <v>451</v>
      </c>
      <c r="K459" s="1">
        <f t="shared" si="22"/>
        <v>69.02361240723323</v>
      </c>
      <c r="L459" s="1">
        <f t="shared" si="23"/>
        <v>94.685957844107008</v>
      </c>
    </row>
    <row r="460" spans="10:12" x14ac:dyDescent="0.25">
      <c r="J460" s="1">
        <v>452</v>
      </c>
      <c r="K460" s="1">
        <f t="shared" si="22"/>
        <v>65.706719729343831</v>
      </c>
      <c r="L460" s="1">
        <f t="shared" si="23"/>
        <v>94.62591554535922</v>
      </c>
    </row>
    <row r="461" spans="10:12" x14ac:dyDescent="0.25">
      <c r="J461" s="1">
        <v>453</v>
      </c>
      <c r="K461" s="1">
        <f t="shared" si="22"/>
        <v>62.505821542837047</v>
      </c>
      <c r="L461" s="1">
        <f t="shared" si="23"/>
        <v>94.576373454205779</v>
      </c>
    </row>
    <row r="462" spans="10:12" x14ac:dyDescent="0.25">
      <c r="J462" s="1">
        <v>454</v>
      </c>
      <c r="K462" s="1">
        <f t="shared" si="22"/>
        <v>59.426791524032076</v>
      </c>
      <c r="L462" s="1">
        <f t="shared" si="23"/>
        <v>94.536948279252883</v>
      </c>
    </row>
    <row r="463" spans="10:12" x14ac:dyDescent="0.25">
      <c r="J463" s="1">
        <v>455</v>
      </c>
      <c r="K463" s="1">
        <f t="shared" si="22"/>
        <v>56.473662163249728</v>
      </c>
      <c r="L463" s="1">
        <f t="shared" si="23"/>
        <v>94.507242275827991</v>
      </c>
    </row>
    <row r="464" spans="10:12" x14ac:dyDescent="0.25">
      <c r="J464" s="1">
        <v>456</v>
      </c>
      <c r="K464" s="1">
        <f t="shared" si="22"/>
        <v>53.648830665093342</v>
      </c>
      <c r="L464" s="1">
        <f t="shared" si="23"/>
        <v>94.486848677212194</v>
      </c>
    </row>
    <row r="465" spans="10:12" x14ac:dyDescent="0.25">
      <c r="J465" s="1">
        <v>457</v>
      </c>
      <c r="K465" s="1">
        <f t="shared" si="22"/>
        <v>50.953263164790243</v>
      </c>
      <c r="L465" s="1">
        <f t="shared" si="23"/>
        <v>94.475356460182141</v>
      </c>
    </row>
    <row r="466" spans="10:12" x14ac:dyDescent="0.25">
      <c r="J466" s="1">
        <v>458</v>
      </c>
      <c r="K466" s="1">
        <f t="shared" si="22"/>
        <v>48.386692323768088</v>
      </c>
      <c r="L466" s="1">
        <f t="shared" si="23"/>
        <v>94.472354464272343</v>
      </c>
    </row>
    <row r="467" spans="10:12" x14ac:dyDescent="0.25">
      <c r="J467" s="1">
        <v>459</v>
      </c>
      <c r="K467" s="1">
        <f t="shared" si="22"/>
        <v>45.947804602002122</v>
      </c>
      <c r="L467" s="1">
        <f t="shared" si="23"/>
        <v>94.477434896760656</v>
      </c>
    </row>
    <row r="468" spans="10:12" x14ac:dyDescent="0.25">
      <c r="J468" s="1">
        <v>460</v>
      </c>
      <c r="K468" s="1">
        <f t="shared" si="22"/>
        <v>43.634414604942691</v>
      </c>
      <c r="L468" s="1">
        <f t="shared" si="23"/>
        <v>94.490196264324098</v>
      </c>
    </row>
    <row r="469" spans="10:12" x14ac:dyDescent="0.25">
      <c r="J469" s="1">
        <v>461</v>
      </c>
      <c r="K469" s="1">
        <f t="shared" si="22"/>
        <v>41.443624850296302</v>
      </c>
      <c r="L469" s="1">
        <f t="shared" si="23"/>
        <v>94.510245778101321</v>
      </c>
    </row>
    <row r="470" spans="10:12" x14ac:dyDescent="0.25">
      <c r="J470" s="1">
        <v>462</v>
      </c>
      <c r="K470" s="1">
        <f t="shared" si="22"/>
        <v>39.371970089319689</v>
      </c>
      <c r="L470" s="1">
        <f t="shared" si="23"/>
        <v>94.537201282046937</v>
      </c>
    </row>
    <row r="471" spans="10:12" x14ac:dyDescent="0.25">
      <c r="J471" s="1">
        <v>463</v>
      </c>
      <c r="K471" s="1">
        <f t="shared" si="22"/>
        <v>37.415545953249172</v>
      </c>
      <c r="L471" s="1">
        <f t="shared" si="23"/>
        <v>94.570692755476855</v>
      </c>
    </row>
    <row r="472" spans="10:12" x14ac:dyDescent="0.25">
      <c r="J472" s="1">
        <v>464</v>
      </c>
      <c r="K472" s="1">
        <f t="shared" si="22"/>
        <v>35.570122189443552</v>
      </c>
      <c r="L472" s="1">
        <f t="shared" si="23"/>
        <v>94.610363440048559</v>
      </c>
    </row>
    <row r="473" spans="10:12" x14ac:dyDescent="0.25">
      <c r="J473" s="1">
        <v>465</v>
      </c>
      <c r="K473" s="1">
        <f t="shared" si="22"/>
        <v>33.831241119277948</v>
      </c>
      <c r="L473" s="1">
        <f t="shared" si="23"/>
        <v>94.655870639516976</v>
      </c>
    </row>
    <row r="474" spans="10:12" x14ac:dyDescent="0.25">
      <c r="J474" s="1">
        <v>466</v>
      </c>
      <c r="K474" s="1">
        <f t="shared" si="22"/>
        <v>32.194302208280192</v>
      </c>
      <c r="L474" s="1">
        <f t="shared" si="23"/>
        <v>94.706886237817486</v>
      </c>
    </row>
    <row r="475" spans="10:12" x14ac:dyDescent="0.25">
      <c r="J475" s="1">
        <v>467</v>
      </c>
      <c r="K475" s="1">
        <f t="shared" si="22"/>
        <v>30.654633806338683</v>
      </c>
      <c r="L475" s="1">
        <f t="shared" si="23"/>
        <v>94.763096977655678</v>
      </c>
    </row>
    <row r="476" spans="10:12" x14ac:dyDescent="0.25">
      <c r="J476" s="1">
        <v>468</v>
      </c>
      <c r="K476" s="1">
        <f t="shared" si="22"/>
        <v>29.207553209202594</v>
      </c>
      <c r="L476" s="1">
        <f t="shared" si="23"/>
        <v>94.824204538078291</v>
      </c>
    </row>
    <row r="477" spans="10:12" x14ac:dyDescent="0.25">
      <c r="J477" s="1">
        <v>469</v>
      </c>
      <c r="K477" s="1">
        <f t="shared" si="22"/>
        <v>27.848416227683995</v>
      </c>
      <c r="L477" s="1">
        <f t="shared" si="23"/>
        <v>94.889925445656218</v>
      </c>
    </row>
    <row r="478" spans="10:12" x14ac:dyDescent="0.25">
      <c r="J478" s="1">
        <v>470</v>
      </c>
      <c r="K478" s="1">
        <f t="shared" si="22"/>
        <v>26.572657441869424</v>
      </c>
      <c r="L478" s="1">
        <f t="shared" si="23"/>
        <v>94.959990850078171</v>
      </c>
    </row>
    <row r="479" spans="10:12" x14ac:dyDescent="0.25">
      <c r="J479" s="1">
        <v>471</v>
      </c>
      <c r="K479" s="1">
        <f t="shared" si="22"/>
        <v>25.375822276172503</v>
      </c>
      <c r="L479" s="1">
        <f t="shared" si="23"/>
        <v>95.034146191243565</v>
      </c>
    </row>
    <row r="480" spans="10:12" x14ac:dyDescent="0.25">
      <c r="J480" s="1">
        <v>472</v>
      </c>
      <c r="K480" s="1">
        <f t="shared" si="22"/>
        <v>24.253591967139663</v>
      </c>
      <c r="L480" s="1">
        <f t="shared" si="23"/>
        <v>95.112150781431751</v>
      </c>
    </row>
    <row r="481" spans="10:12" x14ac:dyDescent="0.25">
      <c r="J481" s="1">
        <v>473</v>
      </c>
      <c r="K481" s="1">
        <f t="shared" si="22"/>
        <v>23.201802417613287</v>
      </c>
      <c r="L481" s="1">
        <f t="shared" si="23"/>
        <v>95.193777322861806</v>
      </c>
    </row>
    <row r="482" spans="10:12" x14ac:dyDescent="0.25">
      <c r="J482" s="1">
        <v>474</v>
      </c>
      <c r="K482" s="1">
        <f t="shared" si="22"/>
        <v>22.216457844526321</v>
      </c>
      <c r="L482" s="1">
        <f t="shared" si="23"/>
        <v>95.278811377972204</v>
      </c>
    </row>
    <row r="483" spans="10:12" x14ac:dyDescent="0.25">
      <c r="J483" s="1">
        <v>475</v>
      </c>
      <c r="K483" s="1">
        <f t="shared" si="22"/>
        <v>21.293740038138676</v>
      </c>
      <c r="L483" s="1">
        <f t="shared" si="23"/>
        <v>95.367050807053658</v>
      </c>
    </row>
    <row r="484" spans="10:12" x14ac:dyDescent="0.25">
      <c r="J484" s="1">
        <v>476</v>
      </c>
      <c r="K484" s="1">
        <f t="shared" si="22"/>
        <v>20.430013961565777</v>
      </c>
      <c r="L484" s="1">
        <f t="shared" si="23"/>
        <v>95.458305185462436</v>
      </c>
    </row>
    <row r="485" spans="10:12" x14ac:dyDescent="0.25">
      <c r="J485" s="1">
        <v>477</v>
      </c>
      <c r="K485" s="1">
        <f t="shared" si="22"/>
        <v>19.621830333594154</v>
      </c>
      <c r="L485" s="1">
        <f t="shared" si="23"/>
        <v>95.552395210515343</v>
      </c>
    </row>
    <row r="486" spans="10:12" x14ac:dyDescent="0.25">
      <c r="J486" s="1">
        <v>478</v>
      </c>
      <c r="K486" s="1">
        <f t="shared" si="22"/>
        <v>18.865925756791896</v>
      </c>
      <c r="L486" s="1">
        <f t="shared" si="23"/>
        <v>95.649152106306559</v>
      </c>
    </row>
    <row r="487" spans="10:12" x14ac:dyDescent="0.25">
      <c r="J487" s="1">
        <v>479</v>
      </c>
      <c r="K487" s="1">
        <f t="shared" si="22"/>
        <v>18.159220877905867</v>
      </c>
      <c r="L487" s="1">
        <f t="shared" si="23"/>
        <v>95.748417033072485</v>
      </c>
    </row>
    <row r="488" spans="10:12" x14ac:dyDescent="0.25">
      <c r="J488" s="1">
        <v>480</v>
      </c>
      <c r="K488" s="1">
        <f t="shared" si="22"/>
        <v>17.498816999087119</v>
      </c>
      <c r="L488" s="1">
        <f t="shared" si="23"/>
        <v>95.850040506340491</v>
      </c>
    </row>
    <row r="489" spans="10:12" x14ac:dyDescent="0.25">
      <c r="J489" s="1">
        <v>481</v>
      </c>
      <c r="K489" s="1">
        <f t="shared" si="22"/>
        <v>16.881991496812731</v>
      </c>
      <c r="L489" s="1">
        <f t="shared" si="23"/>
        <v>95.953881829911879</v>
      </c>
    </row>
    <row r="490" spans="10:12" x14ac:dyDescent="0.25">
      <c r="J490" s="1">
        <v>482</v>
      </c>
      <c r="K490" s="1">
        <f t="shared" si="22"/>
        <v>16.306192350411784</v>
      </c>
      <c r="L490" s="1">
        <f t="shared" si="23"/>
        <v>96.059808545723769</v>
      </c>
    </row>
    <row r="491" spans="10:12" x14ac:dyDescent="0.25">
      <c r="J491" s="1">
        <v>483</v>
      </c>
      <c r="K491" s="1">
        <f t="shared" si="22"/>
        <v>15.769032033596419</v>
      </c>
      <c r="L491" s="1">
        <f t="shared" si="23"/>
        <v>96.1676959027903</v>
      </c>
    </row>
    <row r="492" spans="10:12" x14ac:dyDescent="0.25">
      <c r="J492" s="1">
        <v>484</v>
      </c>
      <c r="K492" s="1">
        <f t="shared" si="22"/>
        <v>15.268280979960611</v>
      </c>
      <c r="L492" s="1">
        <f t="shared" si="23"/>
        <v>96.27742634671867</v>
      </c>
    </row>
    <row r="493" spans="10:12" x14ac:dyDescent="0.25">
      <c r="J493" s="1">
        <v>485</v>
      </c>
      <c r="K493" s="1">
        <f t="shared" si="22"/>
        <v>14.801860796576323</v>
      </c>
      <c r="L493" s="1">
        <f t="shared" si="23"/>
        <v>96.388889030713557</v>
      </c>
    </row>
    <row r="494" spans="10:12" x14ac:dyDescent="0.25">
      <c r="J494" s="1">
        <v>486</v>
      </c>
      <c r="K494" s="1">
        <f t="shared" si="22"/>
        <v>14.367837368088672</v>
      </c>
      <c r="L494" s="1">
        <f t="shared" si="23"/>
        <v>96.50197934850577</v>
      </c>
    </row>
    <row r="495" spans="10:12" x14ac:dyDescent="0.25">
      <c r="J495" s="1">
        <v>487</v>
      </c>
      <c r="K495" s="1">
        <f t="shared" si="22"/>
        <v>13.964413966577061</v>
      </c>
      <c r="L495" s="1">
        <f t="shared" si="23"/>
        <v>96.616598489254017</v>
      </c>
    </row>
    <row r="496" spans="10:12" x14ac:dyDescent="0.25">
      <c r="J496" s="1">
        <v>488</v>
      </c>
      <c r="K496" s="1">
        <f t="shared" si="22"/>
        <v>13.589924459406269</v>
      </c>
      <c r="L496" s="1">
        <f t="shared" si="23"/>
        <v>96.73265301415789</v>
      </c>
    </row>
    <row r="497" spans="10:12" x14ac:dyDescent="0.25">
      <c r="J497" s="1">
        <v>489</v>
      </c>
      <c r="K497" s="1">
        <f t="shared" si="22"/>
        <v>13.2428266878612</v>
      </c>
      <c r="L497" s="1">
        <f t="shared" si="23"/>
        <v>96.850054454274144</v>
      </c>
    </row>
    <row r="498" spans="10:12" x14ac:dyDescent="0.25">
      <c r="J498" s="1">
        <v>490</v>
      </c>
      <c r="K498" s="1">
        <f t="shared" si="22"/>
        <v>12.92169607309423</v>
      </c>
      <c r="L498" s="1">
        <f t="shared" si="23"/>
        <v>96.968718928836338</v>
      </c>
    </row>
    <row r="499" spans="10:12" x14ac:dyDescent="0.25">
      <c r="J499" s="1">
        <v>491</v>
      </c>
      <c r="K499" s="1">
        <f t="shared" si="22"/>
        <v>12.625219492403707</v>
      </c>
      <c r="L499" s="1">
        <f t="shared" si="23"/>
        <v>97.088566783231215</v>
      </c>
    </row>
    <row r="500" spans="10:12" x14ac:dyDescent="0.25">
      <c r="J500" s="1">
        <v>492</v>
      </c>
      <c r="K500" s="1">
        <f t="shared" si="22"/>
        <v>12.352189457733715</v>
      </c>
      <c r="L500" s="1">
        <f t="shared" si="23"/>
        <v>97.209522245675231</v>
      </c>
    </row>
    <row r="501" spans="10:12" x14ac:dyDescent="0.25">
      <c r="J501" s="1">
        <v>493</v>
      </c>
      <c r="K501" s="1">
        <f t="shared" si="22"/>
        <v>12.101498619205028</v>
      </c>
      <c r="L501" s="1">
        <f t="shared" si="23"/>
        <v>97.331513101555544</v>
      </c>
    </row>
    <row r="502" spans="10:12" x14ac:dyDescent="0.25">
      <c r="J502" s="1">
        <v>494</v>
      </c>
      <c r="K502" s="1">
        <f t="shared" si="22"/>
        <v>11.872134609158943</v>
      </c>
      <c r="L502" s="1">
        <f t="shared" si="23"/>
        <v>97.454470384344674</v>
      </c>
    </row>
    <row r="503" spans="10:12" x14ac:dyDescent="0.25">
      <c r="J503" s="1">
        <v>495</v>
      </c>
      <c r="K503" s="1">
        <f t="shared" si="22"/>
        <v>11.663175236358928</v>
      </c>
      <c r="L503" s="1">
        <f t="shared" si="23"/>
        <v>97.578328081963008</v>
      </c>
    </row>
    <row r="504" spans="10:12" x14ac:dyDescent="0.25">
      <c r="J504" s="1">
        <v>496</v>
      </c>
      <c r="K504" s="1">
        <f t="shared" si="22"/>
        <v>11.473784035421676</v>
      </c>
      <c r="L504" s="1">
        <f t="shared" si="23"/>
        <v>97.703022857443244</v>
      </c>
    </row>
    <row r="505" spans="10:12" x14ac:dyDescent="0.25">
      <c r="J505" s="1">
        <v>497</v>
      </c>
      <c r="K505" s="1">
        <f t="shared" si="22"/>
        <v>11.303206173042101</v>
      </c>
      <c r="L505" s="1">
        <f t="shared" si="23"/>
        <v>97.82849378274318</v>
      </c>
    </row>
    <row r="506" spans="10:12" x14ac:dyDescent="0.25">
      <c r="J506" s="1">
        <v>498</v>
      </c>
      <c r="K506" s="1">
        <f t="shared" si="22"/>
        <v>11.150764709965076</v>
      </c>
      <c r="L506" s="1">
        <f t="shared" si="23"/>
        <v>97.954682084553596</v>
      </c>
    </row>
    <row r="507" spans="10:12" x14ac:dyDescent="0.25">
      <c r="J507" s="1">
        <v>499</v>
      </c>
      <c r="K507" s="1">
        <f t="shared" si="22"/>
        <v>11.015857215794302</v>
      </c>
      <c r="L507" s="1">
        <f t="shared" si="23"/>
        <v>98.081530900955713</v>
      </c>
    </row>
    <row r="508" spans="10:12" x14ac:dyDescent="0.25">
      <c r="J508" s="1">
        <v>500</v>
      </c>
      <c r="K508" s="1">
        <f t="shared" si="22"/>
        <v>10.897952732490724</v>
      </c>
      <c r="L508" s="1">
        <f t="shared" si="23"/>
        <v>98.20898504779359</v>
      </c>
    </row>
    <row r="509" spans="10:12" x14ac:dyDescent="0.25">
      <c r="J509" s="1">
        <v>501</v>
      </c>
      <c r="K509" s="1">
        <f t="shared" si="22"/>
        <v>10.796589081693002</v>
      </c>
      <c r="L509" s="1">
        <f t="shared" si="23"/>
        <v>98.336990793641348</v>
      </c>
    </row>
    <row r="510" spans="10:12" x14ac:dyDescent="0.25">
      <c r="J510" s="1">
        <v>502</v>
      </c>
      <c r="K510" s="1">
        <f t="shared" si="22"/>
        <v>10.711370510701213</v>
      </c>
      <c r="L510" s="1">
        <f t="shared" si="23"/>
        <v>98.465495642259782</v>
      </c>
    </row>
    <row r="511" spans="10:12" x14ac:dyDescent="0.25">
      <c r="J511" s="1">
        <v>503</v>
      </c>
      <c r="K511" s="1">
        <f t="shared" si="22"/>
        <v>10.641965672026053</v>
      </c>
      <c r="L511" s="1">
        <f t="shared" si="23"/>
        <v>98.594448121452075</v>
      </c>
    </row>
    <row r="512" spans="10:12" x14ac:dyDescent="0.25">
      <c r="J512" s="1">
        <v>504</v>
      </c>
      <c r="K512" s="1">
        <f t="shared" si="22"/>
        <v>10.588105931755777</v>
      </c>
      <c r="L512" s="1">
        <f t="shared" si="23"/>
        <v>98.723797577242465</v>
      </c>
    </row>
    <row r="513" spans="10:12" x14ac:dyDescent="0.25">
      <c r="J513" s="1">
        <v>505</v>
      </c>
      <c r="K513" s="1">
        <f t="shared" si="22"/>
        <v>10.549584002578316</v>
      </c>
      <c r="L513" s="1">
        <f t="shared" si="23"/>
        <v>98.85349397231343</v>
      </c>
    </row>
    <row r="514" spans="10:12" x14ac:dyDescent="0.25">
      <c r="J514" s="1">
        <v>506</v>
      </c>
      <c r="K514" s="1">
        <f t="shared" si="22"/>
        <v>10.526252898071169</v>
      </c>
      <c r="L514" s="1">
        <f t="shared" si="23"/>
        <v>98.983487687646985</v>
      </c>
    </row>
    <row r="515" spans="10:12" x14ac:dyDescent="0.25">
      <c r="J515" s="1">
        <v>507</v>
      </c>
      <c r="K515" s="1">
        <f t="shared" si="22"/>
        <v>10.518025205798969</v>
      </c>
      <c r="L515" s="1">
        <f t="shared" si="23"/>
        <v>99.113729326321959</v>
      </c>
    </row>
    <row r="516" spans="10:12" x14ac:dyDescent="0.25">
      <c r="J516" s="1">
        <v>508</v>
      </c>
      <c r="K516" s="1">
        <f t="shared" si="22"/>
        <v>10.524872677805311</v>
      </c>
      <c r="L516" s="1">
        <f t="shared" si="23"/>
        <v>99.244169518422666</v>
      </c>
    </row>
    <row r="517" spans="10:12" x14ac:dyDescent="0.25">
      <c r="J517" s="1">
        <v>509</v>
      </c>
      <c r="K517" s="1">
        <f t="shared" si="22"/>
        <v>10.546826138223823</v>
      </c>
      <c r="L517" s="1">
        <f t="shared" si="23"/>
        <v>99.374758726013511</v>
      </c>
    </row>
    <row r="518" spans="10:12" x14ac:dyDescent="0.25">
      <c r="J518" s="1">
        <v>510</v>
      </c>
      <c r="K518" s="1">
        <f t="shared" si="22"/>
        <v>10.583975708938402</v>
      </c>
      <c r="L518" s="1">
        <f t="shared" si="23"/>
        <v>99.50544704712982</v>
      </c>
    </row>
    <row r="519" spans="10:12" x14ac:dyDescent="0.25">
      <c r="J519" s="1">
        <v>511</v>
      </c>
      <c r="K519" s="1">
        <f t="shared" si="22"/>
        <v>10.63647135547178</v>
      </c>
      <c r="L519" s="1">
        <f t="shared" si="23"/>
        <v>99.636184017726578</v>
      </c>
    </row>
    <row r="520" spans="10:12" x14ac:dyDescent="0.25">
      <c r="J520" s="1">
        <v>512</v>
      </c>
      <c r="K520" s="1">
        <f t="shared" si="22"/>
        <v>10.704523756553431</v>
      </c>
      <c r="L520" s="1">
        <f t="shared" si="23"/>
        <v>99.766918410513682</v>
      </c>
    </row>
    <row r="521" spans="10:12" x14ac:dyDescent="0.25">
      <c r="J521" s="1">
        <v>513</v>
      </c>
      <c r="K521" s="1">
        <f t="shared" ref="K521:K584" si="24">$J$3*K520*L520-$L$3*K520</f>
        <v>10.788405502090999</v>
      </c>
      <c r="L521" s="1">
        <f t="shared" ref="L521:L584" si="25">$M$3*L520-$K$3*K520*L520</f>
        <v>99.897598029589759</v>
      </c>
    </row>
    <row r="522" spans="10:12" x14ac:dyDescent="0.25">
      <c r="J522" s="1">
        <v>514</v>
      </c>
      <c r="K522" s="1">
        <f t="shared" si="24"/>
        <v>10.888452625521758</v>
      </c>
      <c r="L522" s="1">
        <f t="shared" si="25"/>
        <v>100.0281694997648</v>
      </c>
    </row>
    <row r="523" spans="10:12" x14ac:dyDescent="0.25">
      <c r="J523" s="1">
        <v>515</v>
      </c>
      <c r="K523" s="1">
        <f t="shared" si="24"/>
        <v>11.005066477727594</v>
      </c>
      <c r="L523" s="1">
        <f t="shared" si="25"/>
        <v>100.15857804943722</v>
      </c>
    </row>
    <row r="524" spans="10:12" x14ac:dyDescent="0.25">
      <c r="J524" s="1">
        <v>516</v>
      </c>
      <c r="K524" s="1">
        <f t="shared" si="24"/>
        <v>11.138715950831575</v>
      </c>
      <c r="L524" s="1">
        <f t="shared" si="25"/>
        <v>100.28876728586134</v>
      </c>
    </row>
    <row r="525" spans="10:12" x14ac:dyDescent="0.25">
      <c r="J525" s="1">
        <v>517</v>
      </c>
      <c r="K525" s="1">
        <f t="shared" si="24"/>
        <v>11.289940061224344</v>
      </c>
      <c r="L525" s="1">
        <f t="shared" si="25"/>
        <v>100.41867896160925</v>
      </c>
    </row>
    <row r="526" spans="10:12" x14ac:dyDescent="0.25">
      <c r="J526" s="1">
        <v>518</v>
      </c>
      <c r="K526" s="1">
        <f t="shared" si="24"/>
        <v>11.459350902057182</v>
      </c>
      <c r="L526" s="1">
        <f t="shared" si="25"/>
        <v>100.54825273099513</v>
      </c>
    </row>
    <row r="527" spans="10:12" x14ac:dyDescent="0.25">
      <c r="J527" s="1">
        <v>519</v>
      </c>
      <c r="K527" s="1">
        <f t="shared" si="24"/>
        <v>11.647636976140904</v>
      </c>
      <c r="L527" s="1">
        <f t="shared" si="25"/>
        <v>100.67742589519236</v>
      </c>
    </row>
    <row r="528" spans="10:12" x14ac:dyDescent="0.25">
      <c r="J528" s="1">
        <v>520</v>
      </c>
      <c r="K528" s="1">
        <f t="shared" si="24"/>
        <v>11.855566920652583</v>
      </c>
      <c r="L528" s="1">
        <f t="shared" si="25"/>
        <v>100.8061331347337</v>
      </c>
    </row>
    <row r="529" spans="10:12" x14ac:dyDescent="0.25">
      <c r="J529" s="1">
        <v>521</v>
      </c>
      <c r="K529" s="1">
        <f t="shared" si="24"/>
        <v>12.083993635211069</v>
      </c>
      <c r="L529" s="1">
        <f t="shared" si="25"/>
        <v>100.93430622804522</v>
      </c>
    </row>
    <row r="530" spans="10:12" x14ac:dyDescent="0.25">
      <c r="J530" s="1">
        <v>522</v>
      </c>
      <c r="K530" s="1">
        <f t="shared" si="24"/>
        <v>12.333858824660664</v>
      </c>
      <c r="L530" s="1">
        <f t="shared" si="25"/>
        <v>101.06187375462414</v>
      </c>
    </row>
    <row r="531" spans="10:12" x14ac:dyDescent="0.25">
      <c r="J531" s="1">
        <v>523</v>
      </c>
      <c r="K531" s="1">
        <f t="shared" si="24"/>
        <v>12.606197967207747</v>
      </c>
      <c r="L531" s="1">
        <f t="shared" si="25"/>
        <v>101.18876078143369</v>
      </c>
    </row>
    <row r="532" spans="10:12" x14ac:dyDescent="0.25">
      <c r="J532" s="1">
        <v>524</v>
      </c>
      <c r="K532" s="1">
        <f t="shared" si="24"/>
        <v>12.902145717277168</v>
      </c>
      <c r="L532" s="1">
        <f t="shared" si="25"/>
        <v>101.31488853105384</v>
      </c>
    </row>
    <row r="533" spans="10:12" x14ac:dyDescent="0.25">
      <c r="J533" s="1">
        <v>525</v>
      </c>
      <c r="K533" s="1">
        <f t="shared" si="24"/>
        <v>13.222941750462816</v>
      </c>
      <c r="L533" s="1">
        <f t="shared" si="25"/>
        <v>101.44017403010035</v>
      </c>
    </row>
    <row r="534" spans="10:12" x14ac:dyDescent="0.25">
      <c r="J534" s="1">
        <v>526</v>
      </c>
      <c r="K534" s="1">
        <f t="shared" si="24"/>
        <v>13.569937055083638</v>
      </c>
      <c r="L534" s="1">
        <f t="shared" si="25"/>
        <v>101.56452973640529</v>
      </c>
    </row>
    <row r="535" spans="10:12" x14ac:dyDescent="0.25">
      <c r="J535" s="1">
        <v>527</v>
      </c>
      <c r="K535" s="1">
        <f t="shared" si="24"/>
        <v>13.944600670938598</v>
      </c>
      <c r="L535" s="1">
        <f t="shared" si="25"/>
        <v>101.68786314344757</v>
      </c>
    </row>
    <row r="536" spans="10:12" x14ac:dyDescent="0.25">
      <c r="J536" s="1">
        <v>528</v>
      </c>
      <c r="K536" s="1">
        <f t="shared" si="24"/>
        <v>14.348526870664644</v>
      </c>
      <c r="L536" s="1">
        <f t="shared" si="25"/>
        <v>101.81007636053278</v>
      </c>
    </row>
    <row r="537" spans="10:12" x14ac:dyDescent="0.25">
      <c r="J537" s="1">
        <v>529</v>
      </c>
      <c r="K537" s="1">
        <f t="shared" si="24"/>
        <v>14.783442772387209</v>
      </c>
      <c r="L537" s="1">
        <f t="shared" si="25"/>
        <v>101.93106566725488</v>
      </c>
    </row>
    <row r="538" spans="10:12" x14ac:dyDescent="0.25">
      <c r="J538" s="1">
        <v>530</v>
      </c>
      <c r="K538" s="1">
        <f t="shared" si="24"/>
        <v>15.251216363817463</v>
      </c>
      <c r="L538" s="1">
        <f t="shared" si="25"/>
        <v>102.05072104083297</v>
      </c>
    </row>
    <row r="539" spans="10:12" x14ac:dyDescent="0.25">
      <c r="J539" s="1">
        <v>531</v>
      </c>
      <c r="K539" s="1">
        <f t="shared" si="24"/>
        <v>15.753864907252506</v>
      </c>
      <c r="L539" s="1">
        <f t="shared" si="25"/>
        <v>102.16892565501178</v>
      </c>
    </row>
    <row r="540" spans="10:12" x14ac:dyDescent="0.25">
      <c r="J540" s="1">
        <v>532</v>
      </c>
      <c r="K540" s="1">
        <f t="shared" si="24"/>
        <v>16.293563681680158</v>
      </c>
      <c r="L540" s="1">
        <f t="shared" si="25"/>
        <v>102.28555534935387</v>
      </c>
    </row>
    <row r="541" spans="10:12" x14ac:dyDescent="0.25">
      <c r="J541" s="1">
        <v>533</v>
      </c>
      <c r="K541" s="1">
        <f t="shared" si="24"/>
        <v>16.872655001929356</v>
      </c>
      <c r="L541" s="1">
        <f t="shared" si="25"/>
        <v>102.40047806794279</v>
      </c>
    </row>
    <row r="542" spans="10:12" x14ac:dyDescent="0.25">
      <c r="J542" s="1">
        <v>534</v>
      </c>
      <c r="K542" s="1">
        <f t="shared" si="24"/>
        <v>17.493657435030482</v>
      </c>
      <c r="L542" s="1">
        <f t="shared" si="25"/>
        <v>102.5135532667736</v>
      </c>
    </row>
    <row r="543" spans="10:12" x14ac:dyDescent="0.25">
      <c r="J543" s="1">
        <v>535</v>
      </c>
      <c r="K543" s="1">
        <f t="shared" si="24"/>
        <v>18.159275110084828</v>
      </c>
      <c r="L543" s="1">
        <f t="shared" si="25"/>
        <v>102.62463128944167</v>
      </c>
    </row>
    <row r="544" spans="10:12" x14ac:dyDescent="0.25">
      <c r="J544" s="1">
        <v>536</v>
      </c>
      <c r="K544" s="1">
        <f t="shared" si="24"/>
        <v>18.872406989352296</v>
      </c>
      <c r="L544" s="1">
        <f t="shared" si="25"/>
        <v>102.73355271116888</v>
      </c>
    </row>
    <row r="545" spans="10:12" x14ac:dyDescent="0.25">
      <c r="J545" s="1">
        <v>537</v>
      </c>
      <c r="K545" s="1">
        <f t="shared" si="24"/>
        <v>19.63615593425385</v>
      </c>
      <c r="L545" s="1">
        <f t="shared" si="25"/>
        <v>102.84014765174661</v>
      </c>
    </row>
    <row r="546" spans="10:12" x14ac:dyDescent="0.25">
      <c r="J546" s="1">
        <v>538</v>
      </c>
      <c r="K546" s="1">
        <f t="shared" si="24"/>
        <v>20.453837359796101</v>
      </c>
      <c r="L546" s="1">
        <f t="shared" si="25"/>
        <v>102.94423505864647</v>
      </c>
    </row>
    <row r="547" spans="10:12" x14ac:dyDescent="0.25">
      <c r="J547" s="1">
        <v>539</v>
      </c>
      <c r="K547" s="1">
        <f t="shared" si="24"/>
        <v>21.328987223762191</v>
      </c>
      <c r="L547" s="1">
        <f t="shared" si="25"/>
        <v>103.04562196237694</v>
      </c>
    </row>
    <row r="548" spans="10:12" x14ac:dyDescent="0.25">
      <c r="J548" s="1">
        <v>540</v>
      </c>
      <c r="K548" s="1">
        <f t="shared" si="24"/>
        <v>22.265369042052736</v>
      </c>
      <c r="L548" s="1">
        <f t="shared" si="25"/>
        <v>103.1441027071709</v>
      </c>
    </row>
    <row r="549" spans="10:12" x14ac:dyDescent="0.25">
      <c r="J549" s="1">
        <v>541</v>
      </c>
      <c r="K549" s="1">
        <f t="shared" si="24"/>
        <v>23.266979557984129</v>
      </c>
      <c r="L549" s="1">
        <f t="shared" si="25"/>
        <v>103.23945816130663</v>
      </c>
    </row>
    <row r="550" spans="10:12" x14ac:dyDescent="0.25">
      <c r="J550" s="1">
        <v>542</v>
      </c>
      <c r="K550" s="1">
        <f t="shared" si="24"/>
        <v>24.338052620385891</v>
      </c>
      <c r="L550" s="1">
        <f t="shared" si="25"/>
        <v>103.33145491282158</v>
      </c>
    </row>
    <row r="551" spans="10:12" x14ac:dyDescent="0.25">
      <c r="J551" s="1">
        <v>543</v>
      </c>
      <c r="K551" s="1">
        <f t="shared" si="24"/>
        <v>25.483060742315544</v>
      </c>
      <c r="L551" s="1">
        <f t="shared" si="25"/>
        <v>103.41984445810931</v>
      </c>
    </row>
    <row r="552" spans="10:12" x14ac:dyDescent="0.25">
      <c r="J552" s="1">
        <v>544</v>
      </c>
      <c r="K552" s="1">
        <f t="shared" si="24"/>
        <v>26.706713718643606</v>
      </c>
      <c r="L552" s="1">
        <f t="shared" si="25"/>
        <v>103.50436239292993</v>
      </c>
    </row>
    <row r="553" spans="10:12" x14ac:dyDescent="0.25">
      <c r="J553" s="1">
        <v>545</v>
      </c>
      <c r="K553" s="1">
        <f t="shared" si="24"/>
        <v>28.01395357645546</v>
      </c>
      <c r="L553" s="1">
        <f t="shared" si="25"/>
        <v>103.58472761774954</v>
      </c>
    </row>
    <row r="554" spans="10:12" x14ac:dyDescent="0.25">
      <c r="J554" s="1">
        <v>546</v>
      </c>
      <c r="K554" s="1">
        <f t="shared" si="24"/>
        <v>29.409945017397202</v>
      </c>
      <c r="L554" s="1">
        <f t="shared" si="25"/>
        <v>103.66064157208866</v>
      </c>
    </row>
    <row r="555" spans="10:12" x14ac:dyDescent="0.25">
      <c r="J555" s="1">
        <v>547</v>
      </c>
      <c r="K555" s="1">
        <f t="shared" si="24"/>
        <v>30.900060386576918</v>
      </c>
      <c r="L555" s="1">
        <f t="shared" si="25"/>
        <v>103.7317875157387</v>
      </c>
    </row>
    <row r="556" spans="10:12" x14ac:dyDescent="0.25">
      <c r="J556" s="1">
        <v>548</v>
      </c>
      <c r="K556" s="1">
        <f t="shared" si="24"/>
        <v>32.489858070045514</v>
      </c>
      <c r="L556" s="1">
        <f t="shared" si="25"/>
        <v>103.79782987832347</v>
      </c>
    </row>
    <row r="557" spans="10:12" x14ac:dyDescent="0.25">
      <c r="J557" s="1">
        <v>549</v>
      </c>
      <c r="K557" s="1">
        <f t="shared" si="24"/>
        <v>34.18505308490397</v>
      </c>
      <c r="L557" s="1">
        <f t="shared" si="25"/>
        <v>103.85841370276316</v>
      </c>
    </row>
    <row r="558" spans="10:12" x14ac:dyDescent="0.25">
      <c r="J558" s="1">
        <v>550</v>
      </c>
      <c r="K558" s="1">
        <f t="shared" si="24"/>
        <v>35.991478486764244</v>
      </c>
      <c r="L558" s="1">
        <f t="shared" si="25"/>
        <v>103.91316421274301</v>
      </c>
    </row>
    <row r="559" spans="10:12" x14ac:dyDescent="0.25">
      <c r="J559" s="1">
        <v>551</v>
      </c>
      <c r="K559" s="1">
        <f t="shared" si="24"/>
        <v>37.915036084385861</v>
      </c>
      <c r="L559" s="1">
        <f t="shared" si="25"/>
        <v>103.9616865392891</v>
      </c>
    </row>
    <row r="560" spans="10:12" x14ac:dyDescent="0.25">
      <c r="J560" s="1">
        <v>552</v>
      </c>
      <c r="K560" s="1">
        <f t="shared" si="24"/>
        <v>39.961634828677369</v>
      </c>
      <c r="L560" s="1">
        <f t="shared" si="25"/>
        <v>104.00356564697023</v>
      </c>
    </row>
    <row r="561" spans="10:12" x14ac:dyDescent="0.25">
      <c r="J561" s="1">
        <v>553</v>
      </c>
      <c r="K561" s="1">
        <f t="shared" si="24"/>
        <v>42.137115143261092</v>
      </c>
      <c r="L561" s="1">
        <f t="shared" si="25"/>
        <v>104.03836650600637</v>
      </c>
    </row>
    <row r="562" spans="10:12" x14ac:dyDescent="0.25">
      <c r="J562" s="1">
        <v>554</v>
      </c>
      <c r="K562" s="1">
        <f t="shared" si="24"/>
        <v>44.447157399748079</v>
      </c>
      <c r="L562" s="1">
        <f t="shared" si="25"/>
        <v>104.06563456255704</v>
      </c>
    </row>
    <row r="563" spans="10:12" x14ac:dyDescent="0.25">
      <c r="J563" s="1">
        <v>555</v>
      </c>
      <c r="K563" s="1">
        <f t="shared" si="24"/>
        <v>46.897172729355574</v>
      </c>
      <c r="L563" s="1">
        <f t="shared" si="25"/>
        <v>104.08489656551774</v>
      </c>
    </row>
    <row r="564" spans="10:12" x14ac:dyDescent="0.25">
      <c r="J564" s="1">
        <v>556</v>
      </c>
      <c r="K564" s="1">
        <f t="shared" si="24"/>
        <v>49.492174423701869</v>
      </c>
      <c r="L564" s="1">
        <f t="shared" si="25"/>
        <v>104.09566181403527</v>
      </c>
    </row>
    <row r="565" spans="10:12" x14ac:dyDescent="0.25">
      <c r="J565" s="1">
        <v>557</v>
      </c>
      <c r="K565" s="1">
        <f t="shared" si="24"/>
        <v>52.236628335396382</v>
      </c>
      <c r="L565" s="1">
        <f t="shared" si="25"/>
        <v>104.09742389535029</v>
      </c>
    </row>
    <row r="566" spans="10:12" x14ac:dyDescent="0.25">
      <c r="J566" s="1">
        <v>558</v>
      </c>
      <c r="K566" s="1">
        <f t="shared" si="24"/>
        <v>55.134280970778342</v>
      </c>
      <c r="L566" s="1">
        <f t="shared" si="25"/>
        <v>104.0896629870861</v>
      </c>
    </row>
    <row r="567" spans="10:12" x14ac:dyDescent="0.25">
      <c r="J567" s="1">
        <v>559</v>
      </c>
      <c r="K567" s="1">
        <f t="shared" si="24"/>
        <v>58.18796440313821</v>
      </c>
      <c r="L567" s="1">
        <f t="shared" si="25"/>
        <v>104.07184880122179</v>
      </c>
    </row>
    <row r="568" spans="10:12" x14ac:dyDescent="0.25">
      <c r="J568" s="1">
        <v>560</v>
      </c>
      <c r="K568" s="1">
        <f t="shared" si="24"/>
        <v>61.399377757035843</v>
      </c>
      <c r="L568" s="1">
        <f t="shared" si="25"/>
        <v>104.04344424811002</v>
      </c>
    </row>
    <row r="569" spans="10:12" x14ac:dyDescent="0.25">
      <c r="J569" s="1">
        <v>561</v>
      </c>
      <c r="K569" s="1">
        <f t="shared" si="24"/>
        <v>64.768845854830431</v>
      </c>
      <c r="L569" s="1">
        <f t="shared" si="25"/>
        <v>104.00390989730577</v>
      </c>
    </row>
    <row r="570" spans="10:12" x14ac:dyDescent="0.25">
      <c r="J570" s="1">
        <v>562</v>
      </c>
      <c r="K570" s="1">
        <f t="shared" si="24"/>
        <v>68.295056704228173</v>
      </c>
      <c r="L570" s="1">
        <f t="shared" si="25"/>
        <v>103.95270930685335</v>
      </c>
    </row>
    <row r="571" spans="10:12" x14ac:dyDescent="0.25">
      <c r="J571" s="1">
        <v>563</v>
      </c>
      <c r="K571" s="1">
        <f t="shared" si="24"/>
        <v>71.974780862667828</v>
      </c>
      <c r="L571" s="1">
        <f t="shared" si="25"/>
        <v>103.88931528314245</v>
      </c>
    </row>
    <row r="572" spans="10:12" x14ac:dyDescent="0.25">
      <c r="J572" s="1">
        <v>564</v>
      </c>
      <c r="K572" s="1">
        <f t="shared" si="24"/>
        <v>75.802577350949605</v>
      </c>
      <c r="L572" s="1">
        <f t="shared" si="25"/>
        <v>103.81321711856512</v>
      </c>
    </row>
    <row r="573" spans="10:12" x14ac:dyDescent="0.25">
      <c r="J573" s="1">
        <v>565</v>
      </c>
      <c r="K573" s="1">
        <f t="shared" si="24"/>
        <v>79.770492696845452</v>
      </c>
      <c r="L573" s="1">
        <f t="shared" si="25"/>
        <v>103.72392883307337</v>
      </c>
    </row>
    <row r="574" spans="10:12" x14ac:dyDescent="0.25">
      <c r="J574" s="1">
        <v>566</v>
      </c>
      <c r="K574" s="1">
        <f t="shared" si="24"/>
        <v>83.867761836497408</v>
      </c>
      <c r="L574" s="1">
        <f t="shared" si="25"/>
        <v>103.62099841754628</v>
      </c>
    </row>
    <row r="575" spans="10:12" x14ac:dyDescent="0.25">
      <c r="J575" s="1">
        <v>567</v>
      </c>
      <c r="K575" s="1">
        <f t="shared" si="24"/>
        <v>88.080521921421138</v>
      </c>
      <c r="L575" s="1">
        <f t="shared" si="25"/>
        <v>103.5040180410241</v>
      </c>
    </row>
    <row r="576" spans="10:12" x14ac:dyDescent="0.25">
      <c r="J576" s="1">
        <v>568</v>
      </c>
      <c r="K576" s="1">
        <f t="shared" si="24"/>
        <v>92.39155246603417</v>
      </c>
      <c r="L576" s="1">
        <f t="shared" si="25"/>
        <v>103.37263514009189</v>
      </c>
    </row>
    <row r="577" spans="10:12" x14ac:dyDescent="0.25">
      <c r="J577" s="1">
        <v>569</v>
      </c>
      <c r="K577" s="1">
        <f t="shared" si="24"/>
        <v>96.780057573121411</v>
      </c>
      <c r="L577" s="1">
        <f t="shared" si="25"/>
        <v>103.22656425722211</v>
      </c>
    </row>
    <row r="578" spans="10:12" x14ac:dyDescent="0.25">
      <c r="J578" s="1">
        <v>570</v>
      </c>
      <c r="K578" s="1">
        <f t="shared" si="24"/>
        <v>101.22150799223252</v>
      </c>
      <c r="L578" s="1">
        <f t="shared" si="25"/>
        <v>103.06559943658783</v>
      </c>
    </row>
    <row r="579" spans="10:12" x14ac:dyDescent="0.25">
      <c r="J579" s="1">
        <v>571</v>
      </c>
      <c r="K579" s="1">
        <f t="shared" si="24"/>
        <v>105.68756225193887</v>
      </c>
      <c r="L579" s="1">
        <f t="shared" si="25"/>
        <v>102.88962692241232</v>
      </c>
    </row>
    <row r="580" spans="10:12" x14ac:dyDescent="0.25">
      <c r="J580" s="1">
        <v>572</v>
      </c>
      <c r="K580" s="1">
        <f t="shared" si="24"/>
        <v>110.14608677707967</v>
      </c>
      <c r="L580" s="1">
        <f t="shared" si="25"/>
        <v>102.69863783893496</v>
      </c>
    </row>
    <row r="581" spans="10:12" x14ac:dyDescent="0.25">
      <c r="J581" s="1">
        <v>573</v>
      </c>
      <c r="K581" s="1">
        <f t="shared" si="24"/>
        <v>114.56129445302093</v>
      </c>
      <c r="L581" s="1">
        <f t="shared" si="25"/>
        <v>102.49274046615668</v>
      </c>
    </row>
    <row r="582" spans="10:12" x14ac:dyDescent="0.25">
      <c r="J582" s="1">
        <v>574</v>
      </c>
      <c r="K582" s="1">
        <f t="shared" si="24"/>
        <v>118.89401923525404</v>
      </c>
      <c r="L582" s="1">
        <f t="shared" si="25"/>
        <v>102.27217166627226</v>
      </c>
    </row>
    <row r="583" spans="10:12" x14ac:dyDescent="0.25">
      <c r="J583" s="1">
        <v>575</v>
      </c>
      <c r="K583" s="1">
        <f t="shared" si="24"/>
        <v>123.10214087505197</v>
      </c>
      <c r="L583" s="1">
        <f t="shared" si="25"/>
        <v>102.03730696753868</v>
      </c>
    </row>
    <row r="584" spans="10:12" x14ac:dyDescent="0.25">
      <c r="J584" s="1">
        <v>576</v>
      </c>
      <c r="K584" s="1">
        <f t="shared" si="24"/>
        <v>127.14116848271291</v>
      </c>
      <c r="L584" s="1">
        <f t="shared" si="25"/>
        <v>101.78866878125696</v>
      </c>
    </row>
    <row r="585" spans="10:12" x14ac:dyDescent="0.25">
      <c r="J585" s="1">
        <v>577</v>
      </c>
      <c r="K585" s="1">
        <f t="shared" ref="K585:K648" si="26">$J$3*K584*L584-$L$3*K584</f>
        <v>130.96498446258627</v>
      </c>
      <c r="L585" s="1">
        <f t="shared" ref="L585:L648" si="27">$M$3*L584-$K$3*K584*L584</f>
        <v>101.5269322196541</v>
      </c>
    </row>
    <row r="586" spans="10:12" x14ac:dyDescent="0.25">
      <c r="J586" s="1">
        <v>578</v>
      </c>
      <c r="K586" s="1">
        <f t="shared" si="26"/>
        <v>134.5267414996438</v>
      </c>
      <c r="L586" s="1">
        <f t="shared" si="27"/>
        <v>101.25292800333082</v>
      </c>
    </row>
    <row r="587" spans="10:12" x14ac:dyDescent="0.25">
      <c r="J587" s="1">
        <v>579</v>
      </c>
      <c r="K587" s="1">
        <f t="shared" si="26"/>
        <v>137.77989514907935</v>
      </c>
      <c r="L587" s="1">
        <f t="shared" si="27"/>
        <v>100.96764200095016</v>
      </c>
    </row>
    <row r="588" spans="10:12" x14ac:dyDescent="0.25">
      <c r="J588" s="1">
        <v>580</v>
      </c>
      <c r="K588" s="1">
        <f t="shared" si="26"/>
        <v>140.67934380639011</v>
      </c>
      <c r="L588" s="1">
        <f t="shared" si="27"/>
        <v>100.67221103334039</v>
      </c>
    </row>
    <row r="589" spans="10:12" x14ac:dyDescent="0.25">
      <c r="J589" s="1">
        <v>581</v>
      </c>
      <c r="K589" s="1">
        <f t="shared" si="26"/>
        <v>143.18263725974373</v>
      </c>
      <c r="L589" s="1">
        <f t="shared" si="27"/>
        <v>100.36791469880568</v>
      </c>
    </row>
    <row r="590" spans="10:12" x14ac:dyDescent="0.25">
      <c r="J590" s="1">
        <v>582</v>
      </c>
      <c r="K590" s="1">
        <f t="shared" si="26"/>
        <v>145.25120565272289</v>
      </c>
      <c r="L590" s="1">
        <f t="shared" si="27"/>
        <v>100.05616313254249</v>
      </c>
    </row>
    <row r="591" spans="10:12" x14ac:dyDescent="0.25">
      <c r="J591" s="1">
        <v>583</v>
      </c>
      <c r="K591" s="1">
        <f t="shared" si="26"/>
        <v>146.85155358137652</v>
      </c>
      <c r="L591" s="1">
        <f t="shared" si="27"/>
        <v>99.738480793497146</v>
      </c>
    </row>
    <row r="592" spans="10:12" x14ac:dyDescent="0.25">
      <c r="J592" s="1">
        <v>584</v>
      </c>
      <c r="K592" s="1">
        <f t="shared" si="26"/>
        <v>147.95636021919339</v>
      </c>
      <c r="L592" s="1">
        <f t="shared" si="27"/>
        <v>99.416486566273932</v>
      </c>
    </row>
    <row r="593" spans="10:12" x14ac:dyDescent="0.25">
      <c r="J593" s="1">
        <v>585</v>
      </c>
      <c r="K593" s="1">
        <f t="shared" si="26"/>
        <v>148.54542660374875</v>
      </c>
      <c r="L593" s="1">
        <f t="shared" si="27"/>
        <v>99.091870660613523</v>
      </c>
    </row>
    <row r="594" spans="10:12" x14ac:dyDescent="0.25">
      <c r="J594" s="1">
        <v>586</v>
      </c>
      <c r="K594" s="1">
        <f t="shared" si="26"/>
        <v>148.60641597899172</v>
      </c>
      <c r="L594" s="1">
        <f t="shared" si="27"/>
        <v>98.766368971706399</v>
      </c>
    </row>
    <row r="595" spans="10:12" x14ac:dyDescent="0.25">
      <c r="J595" s="1">
        <v>587</v>
      </c>
      <c r="K595" s="1">
        <f t="shared" si="26"/>
        <v>148.13534236186615</v>
      </c>
      <c r="L595" s="1">
        <f t="shared" si="27"/>
        <v>98.441735716254442</v>
      </c>
    </row>
    <row r="596" spans="10:12" x14ac:dyDescent="0.25">
      <c r="J596" s="1">
        <v>588</v>
      </c>
      <c r="K596" s="1">
        <f t="shared" si="26"/>
        <v>147.13677577763747</v>
      </c>
      <c r="L596" s="1">
        <f t="shared" si="27"/>
        <v>98.119715268347406</v>
      </c>
    </row>
    <row r="597" spans="10:12" x14ac:dyDescent="0.25">
      <c r="J597" s="1">
        <v>589</v>
      </c>
      <c r="K597" s="1">
        <f t="shared" si="26"/>
        <v>145.62374888317277</v>
      </c>
      <c r="L597" s="1">
        <f t="shared" si="27"/>
        <v>97.802014175634511</v>
      </c>
    </row>
    <row r="598" spans="10:12" x14ac:dyDescent="0.25">
      <c r="J598" s="1">
        <v>590</v>
      </c>
      <c r="K598" s="1">
        <f t="shared" si="26"/>
        <v>143.61736757845986</v>
      </c>
      <c r="L598" s="1">
        <f t="shared" si="27"/>
        <v>97.490274334174529</v>
      </c>
    </row>
    <row r="599" spans="10:12" x14ac:dyDescent="0.25">
      <c r="J599" s="1">
        <v>591</v>
      </c>
      <c r="K599" s="1">
        <f t="shared" si="26"/>
        <v>141.14614607310639</v>
      </c>
      <c r="L599" s="1">
        <f t="shared" si="27"/>
        <v>97.186048239252287</v>
      </c>
    </row>
    <row r="600" spans="10:12" x14ac:dyDescent="0.25">
      <c r="J600" s="1">
        <v>592</v>
      </c>
      <c r="K600" s="1">
        <f t="shared" si="26"/>
        <v>138.24510308334982</v>
      </c>
      <c r="L600" s="1">
        <f t="shared" si="27"/>
        <v>96.890777114282855</v>
      </c>
    </row>
    <row r="601" spans="10:12" x14ac:dyDescent="0.25">
      <c r="J601" s="1">
        <v>593</v>
      </c>
      <c r="K601" s="1">
        <f t="shared" si="26"/>
        <v>134.95466893362081</v>
      </c>
      <c r="L601" s="1">
        <f t="shared" si="27"/>
        <v>96.605772560473667</v>
      </c>
    </row>
    <row r="602" spans="10:12" x14ac:dyDescent="0.25">
      <c r="J602" s="1">
        <v>594</v>
      </c>
      <c r="K602" s="1">
        <f t="shared" si="26"/>
        <v>131.31946224627688</v>
      </c>
      <c r="L602" s="1">
        <f t="shared" si="27"/>
        <v>96.332202179641939</v>
      </c>
    </row>
    <row r="603" spans="10:12" x14ac:dyDescent="0.25">
      <c r="J603" s="1">
        <v>595</v>
      </c>
      <c r="K603" s="1">
        <f t="shared" si="26"/>
        <v>127.3869990422658</v>
      </c>
      <c r="L603" s="1">
        <f t="shared" si="27"/>
        <v>96.071079417033673</v>
      </c>
    </row>
    <row r="604" spans="10:12" x14ac:dyDescent="0.25">
      <c r="J604" s="1">
        <v>596</v>
      </c>
      <c r="K604" s="1">
        <f t="shared" si="26"/>
        <v>123.20639640437116</v>
      </c>
      <c r="L604" s="1">
        <f t="shared" si="27"/>
        <v>95.82325766600583</v>
      </c>
    </row>
    <row r="605" spans="10:12" x14ac:dyDescent="0.25">
      <c r="J605" s="1">
        <v>597</v>
      </c>
      <c r="K605" s="1">
        <f t="shared" si="26"/>
        <v>118.82712783848557</v>
      </c>
      <c r="L605" s="1">
        <f t="shared" si="27"/>
        <v>95.589428486490647</v>
      </c>
    </row>
    <row r="606" spans="10:12" x14ac:dyDescent="0.25">
      <c r="J606" s="1">
        <v>598</v>
      </c>
      <c r="K606" s="1">
        <f t="shared" si="26"/>
        <v>114.29787897216366</v>
      </c>
      <c r="L606" s="1">
        <f t="shared" si="27"/>
        <v>95.370123626009075</v>
      </c>
    </row>
    <row r="607" spans="10:12" x14ac:dyDescent="0.25">
      <c r="J607" s="1">
        <v>599</v>
      </c>
      <c r="K607" s="1">
        <f t="shared" si="26"/>
        <v>109.66554136951871</v>
      </c>
      <c r="L607" s="1">
        <f t="shared" si="27"/>
        <v>95.165720403793571</v>
      </c>
    </row>
    <row r="608" spans="10:12" x14ac:dyDescent="0.25">
      <c r="J608" s="1">
        <v>600</v>
      </c>
      <c r="K608" s="1">
        <f t="shared" si="26"/>
        <v>104.97437022021613</v>
      </c>
      <c r="L608" s="1">
        <f t="shared" si="27"/>
        <v>94.9764499295365</v>
      </c>
    </row>
    <row r="609" spans="10:12" x14ac:dyDescent="0.25">
      <c r="J609" s="1">
        <v>601</v>
      </c>
      <c r="K609" s="1">
        <f t="shared" si="26"/>
        <v>100.26531961642345</v>
      </c>
      <c r="L609" s="1">
        <f t="shared" si="27"/>
        <v>94.802407578848886</v>
      </c>
    </row>
    <row r="610" spans="10:12" x14ac:dyDescent="0.25">
      <c r="J610" s="1">
        <v>602</v>
      </c>
      <c r="K610" s="1">
        <f t="shared" si="26"/>
        <v>95.575558021665472</v>
      </c>
      <c r="L610" s="1">
        <f t="shared" si="27"/>
        <v>94.643565134936978</v>
      </c>
    </row>
    <row r="611" spans="10:12" x14ac:dyDescent="0.25">
      <c r="J611" s="1">
        <v>603</v>
      </c>
      <c r="K611" s="1">
        <f t="shared" si="26"/>
        <v>90.938157061504654</v>
      </c>
      <c r="L611" s="1">
        <f t="shared" si="27"/>
        <v>94.499784025130822</v>
      </c>
    </row>
    <row r="612" spans="10:12" x14ac:dyDescent="0.25">
      <c r="J612" s="1">
        <v>604</v>
      </c>
      <c r="K612" s="1">
        <f t="shared" si="26"/>
        <v>86.381939348800941</v>
      </c>
      <c r="L612" s="1">
        <f t="shared" si="27"/>
        <v>94.37082912510752</v>
      </c>
    </row>
    <row r="613" spans="10:12" x14ac:dyDescent="0.25">
      <c r="J613" s="1">
        <v>605</v>
      </c>
      <c r="K613" s="1">
        <f t="shared" si="26"/>
        <v>81.931465849939471</v>
      </c>
      <c r="L613" s="1">
        <f t="shared" si="27"/>
        <v>94.256382665723336</v>
      </c>
    </row>
    <row r="614" spans="10:12" x14ac:dyDescent="0.25">
      <c r="J614" s="1">
        <v>606</v>
      </c>
      <c r="K614" s="1">
        <f t="shared" si="26"/>
        <v>77.607140232516343</v>
      </c>
      <c r="L614" s="1">
        <f t="shared" si="27"/>
        <v>94.156057850249027</v>
      </c>
    </row>
    <row r="615" spans="10:12" x14ac:dyDescent="0.25">
      <c r="J615" s="1">
        <v>607</v>
      </c>
      <c r="K615" s="1">
        <f t="shared" si="26"/>
        <v>73.425406473743692</v>
      </c>
      <c r="L615" s="1">
        <f t="shared" si="27"/>
        <v>94.069411867155267</v>
      </c>
    </row>
    <row r="616" spans="10:12" x14ac:dyDescent="0.25">
      <c r="J616" s="1">
        <v>608</v>
      </c>
      <c r="K616" s="1">
        <f t="shared" si="26"/>
        <v>69.399016413963281</v>
      </c>
      <c r="L616" s="1">
        <f t="shared" si="27"/>
        <v>93.995958060164142</v>
      </c>
    </row>
    <row r="617" spans="10:12" x14ac:dyDescent="0.25">
      <c r="J617" s="1">
        <v>609</v>
      </c>
      <c r="K617" s="1">
        <f t="shared" si="26"/>
        <v>65.537345528207766</v>
      </c>
      <c r="L617" s="1">
        <f t="shared" si="27"/>
        <v>93.935177089055628</v>
      </c>
    </row>
    <row r="618" spans="10:12" x14ac:dyDescent="0.25">
      <c r="J618" s="1">
        <v>610</v>
      </c>
      <c r="K618" s="1">
        <f t="shared" si="26"/>
        <v>61.846737580199644</v>
      </c>
      <c r="L618" s="1">
        <f t="shared" si="27"/>
        <v>93.886526978932764</v>
      </c>
    </row>
    <row r="619" spans="10:12" x14ac:dyDescent="0.25">
      <c r="J619" s="1">
        <v>611</v>
      </c>
      <c r="K619" s="1">
        <f t="shared" si="26"/>
        <v>58.330861673020387</v>
      </c>
      <c r="L619" s="1">
        <f t="shared" si="27"/>
        <v>93.8494520106849</v>
      </c>
    </row>
    <row r="620" spans="10:12" x14ac:dyDescent="0.25">
      <c r="J620" s="1">
        <v>612</v>
      </c>
      <c r="K620" s="1">
        <f t="shared" si="26"/>
        <v>54.991068230661654</v>
      </c>
      <c r="L620" s="1">
        <f t="shared" si="27"/>
        <v>93.823390450591901</v>
      </c>
    </row>
    <row r="621" spans="10:12" x14ac:dyDescent="0.25">
      <c r="J621" s="1">
        <v>613</v>
      </c>
      <c r="K621" s="1">
        <f t="shared" si="26"/>
        <v>51.826733411438305</v>
      </c>
      <c r="L621" s="1">
        <f t="shared" si="27"/>
        <v>93.807781152479549</v>
      </c>
    </row>
    <row r="622" spans="10:12" x14ac:dyDescent="0.25">
      <c r="J622" s="1">
        <v>614</v>
      </c>
      <c r="K622" s="1">
        <f t="shared" si="26"/>
        <v>48.835584209124278</v>
      </c>
      <c r="L622" s="1">
        <f t="shared" si="27"/>
        <v>93.80206909221009</v>
      </c>
    </row>
    <row r="623" spans="10:12" x14ac:dyDescent="0.25">
      <c r="J623" s="1">
        <v>615</v>
      </c>
      <c r="K623" s="1">
        <f t="shared" si="26"/>
        <v>46.013998940432373</v>
      </c>
      <c r="L623" s="1">
        <f t="shared" si="27"/>
        <v>93.805709912559024</v>
      </c>
    </row>
    <row r="624" spans="10:12" x14ac:dyDescent="0.25">
      <c r="J624" s="1">
        <v>616</v>
      </c>
      <c r="K624" s="1">
        <f t="shared" si="26"/>
        <v>43.357279896690237</v>
      </c>
      <c r="L624" s="1">
        <f t="shared" si="27"/>
        <v>93.81817356786253</v>
      </c>
    </row>
    <row r="625" spans="10:12" x14ac:dyDescent="0.25">
      <c r="J625" s="1">
        <v>617</v>
      </c>
      <c r="K625" s="1">
        <f t="shared" si="26"/>
        <v>40.859896639815446</v>
      </c>
      <c r="L625" s="1">
        <f t="shared" si="27"/>
        <v>93.838947163449703</v>
      </c>
    </row>
    <row r="626" spans="10:12" x14ac:dyDescent="0.25">
      <c r="J626" s="1">
        <v>618</v>
      </c>
      <c r="K626" s="1">
        <f t="shared" si="26"/>
        <v>38.515699761836771</v>
      </c>
      <c r="L626" s="1">
        <f t="shared" si="27"/>
        <v>93.867537085992524</v>
      </c>
    </row>
    <row r="627" spans="10:12" x14ac:dyDescent="0.25">
      <c r="J627" s="1">
        <v>619</v>
      </c>
      <c r="K627" s="1">
        <f t="shared" si="26"/>
        <v>36.31810593499825</v>
      </c>
      <c r="L627" s="1">
        <f t="shared" si="27"/>
        <v>93.903470518609609</v>
      </c>
    </row>
    <row r="628" spans="10:12" x14ac:dyDescent="0.25">
      <c r="J628" s="1">
        <v>620</v>
      </c>
      <c r="K628" s="1">
        <f t="shared" si="26"/>
        <v>34.260255797771492</v>
      </c>
      <c r="L628" s="1">
        <f t="shared" si="27"/>
        <v>93.946296429808669</v>
      </c>
    </row>
    <row r="629" spans="10:12" x14ac:dyDescent="0.25">
      <c r="J629" s="1">
        <v>621</v>
      </c>
      <c r="K629" s="1">
        <f t="shared" si="26"/>
        <v>32.335146696843303</v>
      </c>
      <c r="L629" s="1">
        <f t="shared" si="27"/>
        <v>93.995586118960404</v>
      </c>
    </row>
    <row r="630" spans="10:12" x14ac:dyDescent="0.25">
      <c r="J630" s="1">
        <v>622</v>
      </c>
      <c r="K630" s="1">
        <f t="shared" si="26"/>
        <v>30.535742582098717</v>
      </c>
      <c r="L630" s="1">
        <f t="shared" si="27"/>
        <v>94.050933393624916</v>
      </c>
    </row>
    <row r="631" spans="10:12" x14ac:dyDescent="0.25">
      <c r="J631" s="1">
        <v>623</v>
      </c>
      <c r="K631" s="1">
        <f t="shared" si="26"/>
        <v>28.855063473496223</v>
      </c>
      <c r="L631" s="1">
        <f t="shared" si="27"/>
        <v>94.111954446223834</v>
      </c>
    </row>
    <row r="632" spans="10:12" x14ac:dyDescent="0.25">
      <c r="J632" s="1">
        <v>624</v>
      </c>
      <c r="K632" s="1">
        <f t="shared" si="26"/>
        <v>27.286256923541046</v>
      </c>
      <c r="L632" s="1">
        <f t="shared" si="27"/>
        <v>94.178287489662196</v>
      </c>
    </row>
    <row r="633" spans="10:12" x14ac:dyDescent="0.25">
      <c r="J633" s="1">
        <v>625</v>
      </c>
      <c r="K633" s="1">
        <f t="shared" si="26"/>
        <v>25.822653819333098</v>
      </c>
      <c r="L633" s="1">
        <f t="shared" si="27"/>
        <v>94.249592203842894</v>
      </c>
    </row>
    <row r="634" spans="10:12" x14ac:dyDescent="0.25">
      <c r="J634" s="1">
        <v>626</v>
      </c>
      <c r="K634" s="1">
        <f t="shared" si="26"/>
        <v>24.457810730812408</v>
      </c>
      <c r="L634" s="1">
        <f t="shared" si="27"/>
        <v>94.325549037779524</v>
      </c>
    </row>
    <row r="635" spans="10:12" x14ac:dyDescent="0.25">
      <c r="J635" s="1">
        <v>627</v>
      </c>
      <c r="K635" s="1">
        <f t="shared" si="26"/>
        <v>23.185540838424942</v>
      </c>
      <c r="L635" s="1">
        <f t="shared" si="27"/>
        <v>94.405858405327621</v>
      </c>
    </row>
    <row r="636" spans="10:12" x14ac:dyDescent="0.25">
      <c r="J636" s="1">
        <v>628</v>
      </c>
      <c r="K636" s="1">
        <f t="shared" si="26"/>
        <v>21.99993528075327</v>
      </c>
      <c r="L636" s="1">
        <f t="shared" si="27"/>
        <v>94.490239806488404</v>
      </c>
    </row>
    <row r="637" spans="10:12" x14ac:dyDescent="0.25">
      <c r="J637" s="1">
        <v>629</v>
      </c>
      <c r="K637" s="1">
        <f t="shared" si="26"/>
        <v>20.895376563306119</v>
      </c>
      <c r="L637" s="1">
        <f t="shared" si="27"/>
        <v>94.578430900819043</v>
      </c>
    </row>
    <row r="638" spans="10:12" x14ac:dyDescent="0.25">
      <c r="J638" s="1">
        <v>630</v>
      </c>
      <c r="K638" s="1">
        <f t="shared" si="26"/>
        <v>19.866545472759427</v>
      </c>
      <c r="L638" s="1">
        <f t="shared" si="27"/>
        <v>94.670186554705765</v>
      </c>
    </row>
    <row r="639" spans="10:12" x14ac:dyDescent="0.25">
      <c r="J639" s="1">
        <v>631</v>
      </c>
      <c r="K639" s="1">
        <f t="shared" si="26"/>
        <v>18.908422752781235</v>
      </c>
      <c r="L639" s="1">
        <f t="shared" si="27"/>
        <v>94.765277880093493</v>
      </c>
    </row>
    <row r="640" spans="10:12" x14ac:dyDescent="0.25">
      <c r="J640" s="1">
        <v>632</v>
      </c>
      <c r="K640" s="1">
        <f t="shared" si="26"/>
        <v>18.016286622208355</v>
      </c>
      <c r="L640" s="1">
        <f t="shared" si="27"/>
        <v>94.863491278678936</v>
      </c>
    </row>
    <row r="641" spans="10:12" x14ac:dyDescent="0.25">
      <c r="J641" s="1">
        <v>633</v>
      </c>
      <c r="K641" s="1">
        <f t="shared" si="26"/>
        <v>17.185707056110594</v>
      </c>
      <c r="L641" s="1">
        <f t="shared" si="27"/>
        <v>94.964627502514745</v>
      </c>
    </row>
    <row r="642" spans="10:12" x14ac:dyDescent="0.25">
      <c r="J642" s="1">
        <v>634</v>
      </c>
      <c r="K642" s="1">
        <f t="shared" si="26"/>
        <v>16.412537606232188</v>
      </c>
      <c r="L642" s="1">
        <f t="shared" si="27"/>
        <v>95.068500739387247</v>
      </c>
    </row>
    <row r="643" spans="10:12" x14ac:dyDescent="0.25">
      <c r="J643" s="1">
        <v>635</v>
      </c>
      <c r="K643" s="1">
        <f t="shared" si="26"/>
        <v>15.692905409567958</v>
      </c>
      <c r="L643" s="1">
        <f t="shared" si="27"/>
        <v>95.17493772916778</v>
      </c>
    </row>
    <row r="644" spans="10:12" x14ac:dyDescent="0.25">
      <c r="J644" s="1">
        <v>636</v>
      </c>
      <c r="K644" s="1">
        <f t="shared" si="26"/>
        <v>15.023199921901565</v>
      </c>
      <c r="L644" s="1">
        <f t="shared" si="27"/>
        <v>95.283776915544891</v>
      </c>
    </row>
    <row r="645" spans="10:12" x14ac:dyDescent="0.25">
      <c r="J645" s="1">
        <v>637</v>
      </c>
      <c r="K645" s="1">
        <f t="shared" si="26"/>
        <v>14.400060816074721</v>
      </c>
      <c r="L645" s="1">
        <f t="shared" si="27"/>
        <v>95.394867636073599</v>
      </c>
    </row>
    <row r="646" spans="10:12" x14ac:dyDescent="0.25">
      <c r="J646" s="1">
        <v>638</v>
      </c>
      <c r="K646" s="1">
        <f t="shared" si="26"/>
        <v>13.820365401389141</v>
      </c>
      <c r="L646" s="1">
        <f t="shared" si="27"/>
        <v>95.508069352283698</v>
      </c>
    </row>
    <row r="647" spans="10:12" x14ac:dyDescent="0.25">
      <c r="J647" s="1">
        <v>639</v>
      </c>
      <c r="K647" s="1">
        <f t="shared" si="26"/>
        <v>13.28121584956307</v>
      </c>
      <c r="L647" s="1">
        <f t="shared" si="27"/>
        <v>95.623250920629857</v>
      </c>
    </row>
    <row r="648" spans="10:12" x14ac:dyDescent="0.25">
      <c r="J648" s="1">
        <v>640</v>
      </c>
      <c r="K648" s="1">
        <f t="shared" si="26"/>
        <v>12.77992645273112</v>
      </c>
      <c r="L648" s="1">
        <f t="shared" si="27"/>
        <v>95.740289904307119</v>
      </c>
    </row>
    <row r="649" spans="10:12" x14ac:dyDescent="0.25">
      <c r="J649" s="1">
        <v>641</v>
      </c>
      <c r="K649" s="1">
        <f t="shared" ref="K649:K712" si="28">$J$3*K648*L648-$L$3*K648</f>
        <v>12.3140110887775</v>
      </c>
      <c r="L649" s="1">
        <f t="shared" ref="L649:L712" si="29">$M$3*L648-$K$3*K648*L648</f>
        <v>95.859071925362954</v>
      </c>
    </row>
    <row r="650" spans="10:12" x14ac:dyDescent="0.25">
      <c r="J650" s="1">
        <v>642</v>
      </c>
      <c r="K650" s="1">
        <f t="shared" si="28"/>
        <v>11.881171027582766</v>
      </c>
      <c r="L650" s="1">
        <f t="shared" si="29"/>
        <v>95.979490056083606</v>
      </c>
    </row>
    <row r="651" spans="10:12" x14ac:dyDescent="0.25">
      <c r="J651" s="1">
        <v>643</v>
      </c>
      <c r="K651" s="1">
        <f t="shared" si="28"/>
        <v>11.47928317739018</v>
      </c>
      <c r="L651" s="1">
        <f t="shared" si="29"/>
        <v>96.101444248293873</v>
      </c>
    </row>
    <row r="652" spans="10:12" x14ac:dyDescent="0.25">
      <c r="J652" s="1">
        <v>644</v>
      </c>
      <c r="K652" s="1">
        <f t="shared" si="28"/>
        <v>11.106388842411581</v>
      </c>
      <c r="L652" s="1">
        <f t="shared" si="29"/>
        <v>96.224840798964948</v>
      </c>
    </row>
    <row r="653" spans="10:12" x14ac:dyDescent="0.25">
      <c r="J653" s="1">
        <v>645</v>
      </c>
      <c r="K653" s="1">
        <f t="shared" si="28"/>
        <v>10.760683040056927</v>
      </c>
      <c r="L653" s="1">
        <f t="shared" si="29"/>
        <v>96.349591850356134</v>
      </c>
    </row>
    <row r="654" spans="10:12" x14ac:dyDescent="0.25">
      <c r="J654" s="1">
        <v>646</v>
      </c>
      <c r="K654" s="1">
        <f t="shared" si="28"/>
        <v>10.440504407956775</v>
      </c>
      <c r="L654" s="1">
        <f t="shared" si="29"/>
        <v>96.475614922808717</v>
      </c>
    </row>
    <row r="655" spans="10:12" x14ac:dyDescent="0.25">
      <c r="J655" s="1">
        <v>647</v>
      </c>
      <c r="K655" s="1">
        <f t="shared" si="28"/>
        <v>10.144325716528243</v>
      </c>
      <c r="L655" s="1">
        <f t="shared" si="29"/>
        <v>96.602832478251344</v>
      </c>
    </row>
    <row r="656" spans="10:12" x14ac:dyDescent="0.25">
      <c r="J656" s="1">
        <v>648</v>
      </c>
      <c r="K656" s="1">
        <f t="shared" si="28"/>
        <v>9.8707449915836136</v>
      </c>
      <c r="L656" s="1">
        <f t="shared" si="29"/>
        <v>96.731171512455148</v>
      </c>
    </row>
    <row r="657" spans="10:12" x14ac:dyDescent="0.25">
      <c r="J657" s="1">
        <v>649</v>
      </c>
      <c r="K657" s="1">
        <f t="shared" si="28"/>
        <v>9.6184772428565104</v>
      </c>
      <c r="L657" s="1">
        <f t="shared" si="29"/>
        <v>96.860563174084689</v>
      </c>
    </row>
    <row r="658" spans="10:12" x14ac:dyDescent="0.25">
      <c r="J658" s="1">
        <v>650</v>
      </c>
      <c r="K658" s="1">
        <f t="shared" si="28"/>
        <v>9.3863467878622444</v>
      </c>
      <c r="L658" s="1">
        <f t="shared" si="29"/>
        <v>96.990942408620825</v>
      </c>
    </row>
    <row r="659" spans="10:12" x14ac:dyDescent="0.25">
      <c r="J659" s="1">
        <v>651</v>
      </c>
      <c r="K659" s="1">
        <f t="shared" si="28"/>
        <v>9.1732801558253314</v>
      </c>
      <c r="L659" s="1">
        <f t="shared" si="29"/>
        <v>97.122247625277566</v>
      </c>
    </row>
    <row r="660" spans="10:12" x14ac:dyDescent="0.25">
      <c r="J660" s="1">
        <v>652</v>
      </c>
      <c r="K660" s="1">
        <f t="shared" si="28"/>
        <v>8.9782995531692897</v>
      </c>
      <c r="L660" s="1">
        <f t="shared" si="29"/>
        <v>97.254420385092018</v>
      </c>
    </row>
    <row r="661" spans="10:12" x14ac:dyDescent="0.25">
      <c r="J661" s="1">
        <v>653</v>
      </c>
      <c r="K661" s="1">
        <f t="shared" si="28"/>
        <v>8.8005168699953398</v>
      </c>
      <c r="L661" s="1">
        <f t="shared" si="29"/>
        <v>97.38740510843094</v>
      </c>
    </row>
    <row r="662" spans="10:12" x14ac:dyDescent="0.25">
      <c r="J662" s="1">
        <v>654</v>
      </c>
      <c r="K662" s="1">
        <f t="shared" si="28"/>
        <v>8.6391282058484027</v>
      </c>
      <c r="L662" s="1">
        <f t="shared" si="29"/>
        <v>97.521148800225589</v>
      </c>
    </row>
    <row r="663" spans="10:12" x14ac:dyDescent="0.25">
      <c r="J663" s="1">
        <v>655</v>
      </c>
      <c r="K663" s="1">
        <f t="shared" si="28"/>
        <v>8.4934088926904305</v>
      </c>
      <c r="L663" s="1">
        <f t="shared" si="29"/>
        <v>97.655600791317084</v>
      </c>
    </row>
    <row r="664" spans="10:12" x14ac:dyDescent="0.25">
      <c r="J664" s="1">
        <v>656</v>
      </c>
      <c r="K664" s="1">
        <f t="shared" si="28"/>
        <v>8.362708993216927</v>
      </c>
      <c r="L664" s="1">
        <f t="shared" si="29"/>
        <v>97.790712494363206</v>
      </c>
    </row>
    <row r="665" spans="10:12" x14ac:dyDescent="0.25">
      <c r="J665" s="1">
        <v>657</v>
      </c>
      <c r="K665" s="1">
        <f t="shared" si="28"/>
        <v>8.246449253334486</v>
      </c>
      <c r="L665" s="1">
        <f t="shared" si="29"/>
        <v>97.926437172826155</v>
      </c>
    </row>
    <row r="666" spans="10:12" x14ac:dyDescent="0.25">
      <c r="J666" s="1">
        <v>658</v>
      </c>
      <c r="K666" s="1">
        <f t="shared" si="28"/>
        <v>8.1441174886623759</v>
      </c>
      <c r="L666" s="1">
        <f t="shared" si="29"/>
        <v>98.062729721624009</v>
      </c>
    </row>
    <row r="667" spans="10:12" x14ac:dyDescent="0.25">
      <c r="J667" s="1">
        <v>659</v>
      </c>
      <c r="K667" s="1">
        <f t="shared" si="28"/>
        <v>8.0552653862461998</v>
      </c>
      <c r="L667" s="1">
        <f t="shared" si="29"/>
        <v>98.199546458089657</v>
      </c>
    </row>
    <row r="668" spans="10:12" x14ac:dyDescent="0.25">
      <c r="J668" s="1">
        <v>660</v>
      </c>
      <c r="K668" s="1">
        <f t="shared" si="28"/>
        <v>7.9795057042105171</v>
      </c>
      <c r="L668" s="1">
        <f t="shared" si="29"/>
        <v>98.336844921935509</v>
      </c>
    </row>
    <row r="669" spans="10:12" x14ac:dyDescent="0.25">
      <c r="J669" s="1">
        <v>661</v>
      </c>
      <c r="K669" s="1">
        <f t="shared" si="28"/>
        <v>7.91650985377788</v>
      </c>
      <c r="L669" s="1">
        <f t="shared" si="29"/>
        <v>98.474583682972451</v>
      </c>
    </row>
    <row r="670" spans="10:12" x14ac:dyDescent="0.25">
      <c r="J670" s="1">
        <v>662</v>
      </c>
      <c r="K670" s="1">
        <f t="shared" si="28"/>
        <v>7.8660058499036865</v>
      </c>
      <c r="L670" s="1">
        <f t="shared" si="29"/>
        <v>98.612722155374982</v>
      </c>
    </row>
    <row r="671" spans="10:12" x14ac:dyDescent="0.25">
      <c r="J671" s="1">
        <v>663</v>
      </c>
      <c r="K671" s="1">
        <f t="shared" si="28"/>
        <v>7.8277766186887989</v>
      </c>
      <c r="L671" s="1">
        <f t="shared" si="29"/>
        <v>98.751220417322301</v>
      </c>
    </row>
    <row r="672" spans="10:12" x14ac:dyDescent="0.25">
      <c r="J672" s="1">
        <v>664</v>
      </c>
      <c r="K672" s="1">
        <f t="shared" si="28"/>
        <v>7.8016586517121773</v>
      </c>
      <c r="L672" s="1">
        <f t="shared" si="29"/>
        <v>98.890039034876182</v>
      </c>
    </row>
    <row r="673" spans="10:12" x14ac:dyDescent="0.25">
      <c r="J673" s="1">
        <v>665</v>
      </c>
      <c r="K673" s="1">
        <f t="shared" si="28"/>
        <v>7.7875409994571516</v>
      </c>
      <c r="L673" s="1">
        <f t="shared" si="29"/>
        <v>99.029138888980825</v>
      </c>
    </row>
    <row r="674" spans="10:12" x14ac:dyDescent="0.25">
      <c r="J674" s="1">
        <v>666</v>
      </c>
      <c r="K674" s="1">
        <f t="shared" si="28"/>
        <v>7.7853645980762618</v>
      </c>
      <c r="L674" s="1">
        <f t="shared" si="29"/>
        <v>99.16848100448783</v>
      </c>
    </row>
    <row r="675" spans="10:12" x14ac:dyDescent="0.25">
      <c r="J675" s="1">
        <v>667</v>
      </c>
      <c r="K675" s="1">
        <f t="shared" si="28"/>
        <v>7.7951219258430831</v>
      </c>
      <c r="L675" s="1">
        <f t="shared" si="29"/>
        <v>99.308026380120069</v>
      </c>
    </row>
    <row r="676" spans="10:12" x14ac:dyDescent="0.25">
      <c r="J676" s="1">
        <v>668</v>
      </c>
      <c r="K676" s="1">
        <f t="shared" si="28"/>
        <v>7.816856987771108</v>
      </c>
      <c r="L676" s="1">
        <f t="shared" si="29"/>
        <v>99.447735818292003</v>
      </c>
    </row>
    <row r="677" spans="10:12" x14ac:dyDescent="0.25">
      <c r="J677" s="1">
        <v>669</v>
      </c>
      <c r="K677" s="1">
        <f t="shared" si="28"/>
        <v>7.8506656290372492</v>
      </c>
      <c r="L677" s="1">
        <f t="shared" si="29"/>
        <v>99.587569753700848</v>
      </c>
    </row>
    <row r="678" spans="10:12" x14ac:dyDescent="0.25">
      <c r="J678" s="1">
        <v>670</v>
      </c>
      <c r="K678" s="1">
        <f t="shared" si="28"/>
        <v>7.8966961800302791</v>
      </c>
      <c r="L678" s="1">
        <f t="shared" si="29"/>
        <v>99.727488079592192</v>
      </c>
    </row>
    <row r="679" spans="10:12" x14ac:dyDescent="0.25">
      <c r="J679" s="1">
        <v>671</v>
      </c>
      <c r="K679" s="1">
        <f t="shared" si="28"/>
        <v>7.9551504380527254</v>
      </c>
      <c r="L679" s="1">
        <f t="shared" si="29"/>
        <v>99.867449970586108</v>
      </c>
    </row>
    <row r="680" spans="10:12" x14ac:dyDescent="0.25">
      <c r="J680" s="1">
        <v>672</v>
      </c>
      <c r="K680" s="1">
        <f t="shared" si="28"/>
        <v>8.0262849929383577</v>
      </c>
      <c r="L680" s="1">
        <f t="shared" si="29"/>
        <v>100.0074137009244</v>
      </c>
    </row>
    <row r="681" spans="10:12" x14ac:dyDescent="0.25">
      <c r="J681" s="1">
        <v>673</v>
      </c>
      <c r="K681" s="1">
        <f t="shared" si="28"/>
        <v>8.1104129061061041</v>
      </c>
      <c r="L681" s="1">
        <f t="shared" si="29"/>
        <v>100.14733645696694</v>
      </c>
    </row>
    <row r="682" spans="10:12" x14ac:dyDescent="0.25">
      <c r="J682" s="1">
        <v>674</v>
      </c>
      <c r="K682" s="1">
        <f t="shared" si="28"/>
        <v>8.2079057548529768</v>
      </c>
      <c r="L682" s="1">
        <f t="shared" si="29"/>
        <v>100.28717414272479</v>
      </c>
    </row>
    <row r="683" spans="10:12" x14ac:dyDescent="0.25">
      <c r="J683" s="1">
        <v>675</v>
      </c>
      <c r="K683" s="1">
        <f t="shared" si="28"/>
        <v>8.3191960559893197</v>
      </c>
      <c r="L683" s="1">
        <f t="shared" si="29"/>
        <v>100.42688117716988</v>
      </c>
    </row>
    <row r="684" spans="10:12" x14ac:dyDescent="0.25">
      <c r="J684" s="1">
        <v>676</v>
      </c>
      <c r="K684" s="1">
        <f t="shared" si="28"/>
        <v>8.4447800852319723</v>
      </c>
      <c r="L684" s="1">
        <f t="shared" si="29"/>
        <v>100.56641028200501</v>
      </c>
    </row>
    <row r="685" spans="10:12" x14ac:dyDescent="0.25">
      <c r="J685" s="1">
        <v>677</v>
      </c>
      <c r="K685" s="1">
        <f t="shared" si="28"/>
        <v>8.5852211110833956</v>
      </c>
      <c r="L685" s="1">
        <f t="shared" si="29"/>
        <v>100.70571225851526</v>
      </c>
    </row>
    <row r="686" spans="10:12" x14ac:dyDescent="0.25">
      <c r="J686" s="1">
        <v>678</v>
      </c>
      <c r="K686" s="1">
        <f t="shared" si="28"/>
        <v>8.7411530642203736</v>
      </c>
      <c r="L686" s="1">
        <f t="shared" si="29"/>
        <v>100.84473575204984</v>
      </c>
    </row>
    <row r="687" spans="10:12" x14ac:dyDescent="0.25">
      <c r="J687" s="1">
        <v>679</v>
      </c>
      <c r="K687" s="1">
        <f t="shared" si="28"/>
        <v>8.9132846656706217</v>
      </c>
      <c r="L687" s="1">
        <f t="shared" si="29"/>
        <v>100.98342700260561</v>
      </c>
    </row>
    <row r="688" spans="10:12" x14ac:dyDescent="0.25">
      <c r="J688" s="1">
        <v>680</v>
      </c>
      <c r="K688" s="1">
        <f t="shared" si="28"/>
        <v>9.1024040392370367</v>
      </c>
      <c r="L688" s="1">
        <f t="shared" si="29"/>
        <v>101.12172957989698</v>
      </c>
    </row>
    <row r="689" spans="10:12" x14ac:dyDescent="0.25">
      <c r="J689" s="1">
        <v>681</v>
      </c>
      <c r="K689" s="1">
        <f t="shared" si="28"/>
        <v>9.3093838356939465</v>
      </c>
      <c r="L689" s="1">
        <f t="shared" si="29"/>
        <v>101.25958410120406</v>
      </c>
    </row>
    <row r="690" spans="10:12" x14ac:dyDescent="0.25">
      <c r="J690" s="1">
        <v>682</v>
      </c>
      <c r="K690" s="1">
        <f t="shared" si="28"/>
        <v>9.5351868981710712</v>
      </c>
      <c r="L690" s="1">
        <f t="shared" si="29"/>
        <v>101.39692793019137</v>
      </c>
    </row>
    <row r="691" spans="10:12" x14ac:dyDescent="0.25">
      <c r="J691" s="1">
        <v>683</v>
      </c>
      <c r="K691" s="1">
        <f t="shared" si="28"/>
        <v>9.7808724997861987</v>
      </c>
      <c r="L691" s="1">
        <f t="shared" si="29"/>
        <v>101.53369485478453</v>
      </c>
    </row>
    <row r="692" spans="10:12" x14ac:dyDescent="0.25">
      <c r="J692" s="1">
        <v>684</v>
      </c>
      <c r="K692" s="1">
        <f t="shared" si="28"/>
        <v>10.047603185894456</v>
      </c>
      <c r="L692" s="1">
        <f t="shared" si="29"/>
        <v>101.66981474208228</v>
      </c>
    </row>
    <row r="693" spans="10:12" x14ac:dyDescent="0.25">
      <c r="J693" s="1">
        <v>685</v>
      </c>
      <c r="K693" s="1">
        <f t="shared" si="28"/>
        <v>10.336652254174151</v>
      </c>
      <c r="L693" s="1">
        <f t="shared" si="29"/>
        <v>101.80521316816869</v>
      </c>
    </row>
    <row r="694" spans="10:12" x14ac:dyDescent="0.25">
      <c r="J694" s="1">
        <v>686</v>
      </c>
      <c r="K694" s="1">
        <f t="shared" si="28"/>
        <v>10.649411906021735</v>
      </c>
      <c r="L694" s="1">
        <f t="shared" si="29"/>
        <v>101.93981102057627</v>
      </c>
    </row>
    <row r="695" spans="10:12" x14ac:dyDescent="0.25">
      <c r="J695" s="1">
        <v>687</v>
      </c>
      <c r="K695" s="1">
        <f t="shared" si="28"/>
        <v>10.987402102201889</v>
      </c>
      <c r="L695" s="1">
        <f t="shared" si="29"/>
        <v>102.07352407103789</v>
      </c>
    </row>
    <row r="696" spans="10:12" x14ac:dyDescent="0.25">
      <c r="J696" s="1">
        <v>688</v>
      </c>
      <c r="K696" s="1">
        <f t="shared" si="28"/>
        <v>11.352280154172755</v>
      </c>
      <c r="L696" s="1">
        <f t="shared" si="29"/>
        <v>102.20626251605772</v>
      </c>
    </row>
    <row r="697" spans="10:12" x14ac:dyDescent="0.25">
      <c r="J697" s="1">
        <v>689</v>
      </c>
      <c r="K697" s="1">
        <f t="shared" si="28"/>
        <v>11.745851079711462</v>
      </c>
      <c r="L697" s="1">
        <f t="shared" si="29"/>
        <v>102.33793048273138</v>
      </c>
    </row>
    <row r="698" spans="10:12" x14ac:dyDescent="0.25">
      <c r="J698" s="1">
        <v>690</v>
      </c>
      <c r="K698" s="1">
        <f t="shared" si="28"/>
        <v>12.170078747074148</v>
      </c>
      <c r="L698" s="1">
        <f t="shared" si="29"/>
        <v>102.46842549716074</v>
      </c>
    </row>
    <row r="699" spans="10:12" x14ac:dyDescent="0.25">
      <c r="J699" s="1">
        <v>691</v>
      </c>
      <c r="K699" s="1">
        <f t="shared" si="28"/>
        <v>12.627097825542769</v>
      </c>
      <c r="L699" s="1">
        <f t="shared" si="29"/>
        <v>102.59763791274302</v>
      </c>
    </row>
    <row r="700" spans="10:12" x14ac:dyDescent="0.25">
      <c r="J700" s="1">
        <v>692</v>
      </c>
      <c r="K700" s="1">
        <f t="shared" si="28"/>
        <v>13.119226551363409</v>
      </c>
      <c r="L700" s="1">
        <f t="shared" si="29"/>
        <v>102.72545029557782</v>
      </c>
    </row>
    <row r="701" spans="10:12" x14ac:dyDescent="0.25">
      <c r="J701" s="1">
        <v>693</v>
      </c>
      <c r="K701" s="1">
        <f t="shared" si="28"/>
        <v>13.648980306201411</v>
      </c>
      <c r="L701" s="1">
        <f t="shared" si="29"/>
        <v>102.85173676423651</v>
      </c>
    </row>
    <row r="702" spans="10:12" x14ac:dyDescent="0.25">
      <c r="J702" s="1">
        <v>694</v>
      </c>
      <c r="K702" s="1">
        <f t="shared" si="28"/>
        <v>14.219085989654786</v>
      </c>
      <c r="L702" s="1">
        <f t="shared" si="29"/>
        <v>102.97636228119178</v>
      </c>
    </row>
    <row r="703" spans="10:12" x14ac:dyDescent="0.25">
      <c r="J703" s="1">
        <v>695</v>
      </c>
      <c r="K703" s="1">
        <f t="shared" si="28"/>
        <v>14.832497147286135</v>
      </c>
      <c r="L703" s="1">
        <f t="shared" si="29"/>
        <v>103.09918189332117</v>
      </c>
    </row>
    <row r="704" spans="10:12" x14ac:dyDescent="0.25">
      <c r="J704" s="1">
        <v>696</v>
      </c>
      <c r="K704" s="1">
        <f t="shared" si="28"/>
        <v>15.492409790125588</v>
      </c>
      <c r="L704" s="1">
        <f t="shared" si="29"/>
        <v>103.22003991909938</v>
      </c>
    </row>
    <row r="705" spans="10:12" x14ac:dyDescent="0.25">
      <c r="J705" s="1">
        <v>697</v>
      </c>
      <c r="K705" s="1">
        <f t="shared" si="28"/>
        <v>16.202278809582651</v>
      </c>
      <c r="L705" s="1">
        <f t="shared" si="29"/>
        <v>103.33876908039855</v>
      </c>
    </row>
    <row r="706" spans="10:12" x14ac:dyDescent="0.25">
      <c r="J706" s="1">
        <v>698</v>
      </c>
      <c r="K706" s="1">
        <f t="shared" si="28"/>
        <v>16.965834851938052</v>
      </c>
      <c r="L706" s="1">
        <f t="shared" si="29"/>
        <v>103.45518957724988</v>
      </c>
    </row>
    <row r="707" spans="10:12" x14ac:dyDescent="0.25">
      <c r="J707" s="1">
        <v>699</v>
      </c>
      <c r="K707" s="1">
        <f t="shared" si="28"/>
        <v>17.787101467645559</v>
      </c>
      <c r="L707" s="1">
        <f t="shared" si="29"/>
        <v>103.56910810451384</v>
      </c>
    </row>
    <row r="708" spans="10:12" x14ac:dyDescent="0.25">
      <c r="J708" s="1">
        <v>700</v>
      </c>
      <c r="K708" s="1">
        <f t="shared" si="28"/>
        <v>18.670412290952893</v>
      </c>
      <c r="L708" s="1">
        <f t="shared" si="29"/>
        <v>103.68031681019575</v>
      </c>
    </row>
    <row r="709" spans="10:12" x14ac:dyDescent="0.25">
      <c r="J709" s="1">
        <v>701</v>
      </c>
      <c r="K709" s="1">
        <f t="shared" si="28"/>
        <v>19.620427933063272</v>
      </c>
      <c r="L709" s="1">
        <f t="shared" si="29"/>
        <v>103.7885921961693</v>
      </c>
    </row>
    <row r="710" spans="10:12" x14ac:dyDescent="0.25">
      <c r="J710" s="1">
        <v>702</v>
      </c>
      <c r="K710" s="1">
        <f t="shared" si="28"/>
        <v>20.642152185246893</v>
      </c>
      <c r="L710" s="1">
        <f t="shared" si="29"/>
        <v>103.89369396338095</v>
      </c>
    </row>
    <row r="711" spans="10:12" x14ac:dyDescent="0.25">
      <c r="J711" s="1">
        <v>703</v>
      </c>
      <c r="K711" s="1">
        <f t="shared" si="28"/>
        <v>21.740947024877212</v>
      </c>
      <c r="L711" s="1">
        <f t="shared" si="29"/>
        <v>103.99536380525728</v>
      </c>
    </row>
    <row r="712" spans="10:12" x14ac:dyDescent="0.25">
      <c r="J712" s="1">
        <v>704</v>
      </c>
      <c r="K712" s="1">
        <f t="shared" si="28"/>
        <v>22.922545795123245</v>
      </c>
      <c r="L712" s="1">
        <f t="shared" si="29"/>
        <v>104.09332415508862</v>
      </c>
    </row>
    <row r="713" spans="10:12" x14ac:dyDescent="0.25">
      <c r="J713" s="1">
        <v>705</v>
      </c>
      <c r="K713" s="1">
        <f t="shared" ref="K713:K776" si="30">$J$3*K712*L712-$L$3*K712</f>
        <v>24.193063785784858</v>
      </c>
      <c r="L713" s="1">
        <f t="shared" ref="L713:L776" si="31">$M$3*L712-$K$3*K712*L712</f>
        <v>104.1872768956834</v>
      </c>
    </row>
    <row r="714" spans="10:12" x14ac:dyDescent="0.25">
      <c r="J714" s="1">
        <v>706</v>
      </c>
      <c r="K714" s="1">
        <f t="shared" si="30"/>
        <v>25.559005276443148</v>
      </c>
      <c r="L714" s="1">
        <f t="shared" si="31"/>
        <v>104.27690204265606</v>
      </c>
    </row>
    <row r="715" spans="10:12" x14ac:dyDescent="0.25">
      <c r="J715" s="1">
        <v>707</v>
      </c>
      <c r="K715" s="1">
        <f t="shared" si="30"/>
        <v>27.027265911943999</v>
      </c>
      <c r="L715" s="1">
        <f t="shared" si="31"/>
        <v>104.36185641640985</v>
      </c>
    </row>
    <row r="716" spans="10:12" x14ac:dyDescent="0.25">
      <c r="J716" s="1">
        <v>708</v>
      </c>
      <c r="K716" s="1">
        <f t="shared" si="30"/>
        <v>28.605129063024524</v>
      </c>
      <c r="L716" s="1">
        <f t="shared" si="31"/>
        <v>104.44177232228952</v>
      </c>
    </row>
    <row r="717" spans="10:12" x14ac:dyDescent="0.25">
      <c r="J717" s="1">
        <v>709</v>
      </c>
      <c r="K717" s="1">
        <f t="shared" si="30"/>
        <v>30.300254581304259</v>
      </c>
      <c r="L717" s="1">
        <f t="shared" si="31"/>
        <v>104.51625626359834</v>
      </c>
    </row>
    <row r="718" spans="10:12" x14ac:dyDescent="0.25">
      <c r="J718" s="1">
        <v>710</v>
      </c>
      <c r="K718" s="1">
        <f t="shared" si="30"/>
        <v>32.120658088905664</v>
      </c>
      <c r="L718" s="1">
        <f t="shared" si="31"/>
        <v>104.58488771828195</v>
      </c>
    </row>
    <row r="719" spans="10:12" x14ac:dyDescent="0.25">
      <c r="J719" s="1">
        <v>711</v>
      </c>
      <c r="K719" s="1">
        <f t="shared" si="30"/>
        <v>34.074678651554805</v>
      </c>
      <c r="L719" s="1">
        <f t="shared" si="31"/>
        <v>104.6472180171569</v>
      </c>
    </row>
    <row r="720" spans="10:12" x14ac:dyDescent="0.25">
      <c r="J720" s="1">
        <v>712</v>
      </c>
      <c r="K720" s="1">
        <f t="shared" si="30"/>
        <v>36.170932375672677</v>
      </c>
      <c r="L720" s="1">
        <f t="shared" si="31"/>
        <v>104.70276936966171</v>
      </c>
    </row>
    <row r="721" spans="10:12" x14ac:dyDescent="0.25">
      <c r="J721" s="1">
        <v>713</v>
      </c>
      <c r="K721" s="1">
        <f t="shared" si="30"/>
        <v>38.418249153712274</v>
      </c>
      <c r="L721" s="1">
        <f t="shared" si="31"/>
        <v>104.75103409226395</v>
      </c>
    </row>
    <row r="722" spans="10:12" x14ac:dyDescent="0.25">
      <c r="J722" s="1">
        <v>714</v>
      </c>
      <c r="K722" s="1">
        <f t="shared" si="30"/>
        <v>40.825589471349033</v>
      </c>
      <c r="L722" s="1">
        <f t="shared" si="31"/>
        <v>104.79147410485554</v>
      </c>
    </row>
    <row r="723" spans="10:12" x14ac:dyDescent="0.25">
      <c r="J723" s="1">
        <v>715</v>
      </c>
      <c r="K723" s="1">
        <f t="shared" si="30"/>
        <v>43.401937904292815</v>
      </c>
      <c r="L723" s="1">
        <f t="shared" si="31"/>
        <v>104.82352077163355</v>
      </c>
    </row>
    <row r="724" spans="10:12" x14ac:dyDescent="0.25">
      <c r="J724" s="1">
        <v>716</v>
      </c>
      <c r="K724" s="1">
        <f t="shared" si="30"/>
        <v>46.156169697613024</v>
      </c>
      <c r="L724" s="1">
        <f t="shared" si="31"/>
        <v>104.84657517493828</v>
      </c>
    </row>
    <row r="725" spans="10:12" x14ac:dyDescent="0.25">
      <c r="J725" s="1">
        <v>717</v>
      </c>
      <c r="K725" s="1">
        <f t="shared" si="30"/>
        <v>49.09688667096178</v>
      </c>
      <c r="L725" s="1">
        <f t="shared" si="31"/>
        <v>104.86000892303025</v>
      </c>
    </row>
    <row r="726" spans="10:12" x14ac:dyDescent="0.25">
      <c r="J726" s="1">
        <v>718</v>
      </c>
      <c r="K726" s="1">
        <f t="shared" si="30"/>
        <v>52.232218672792442</v>
      </c>
      <c r="L726" s="1">
        <f t="shared" si="31"/>
        <v>104.86316560542163</v>
      </c>
    </row>
    <row r="727" spans="10:12" x14ac:dyDescent="0.25">
      <c r="J727" s="1">
        <v>719</v>
      </c>
      <c r="K727" s="1">
        <f t="shared" si="30"/>
        <v>55.569586969777717</v>
      </c>
      <c r="L727" s="1">
        <f t="shared" si="31"/>
        <v>104.85536302154321</v>
      </c>
    </row>
    <row r="728" spans="10:12" x14ac:dyDescent="0.25">
      <c r="J728" s="1">
        <v>720</v>
      </c>
      <c r="K728" s="1">
        <f t="shared" si="30"/>
        <v>59.115426368913766</v>
      </c>
      <c r="L728" s="1">
        <f t="shared" si="31"/>
        <v>104.83589631942334</v>
      </c>
    </row>
    <row r="729" spans="10:12" x14ac:dyDescent="0.25">
      <c r="J729" s="1">
        <v>721</v>
      </c>
      <c r="K729" s="1">
        <f t="shared" si="30"/>
        <v>62.874863603934756</v>
      </c>
      <c r="L729" s="1">
        <f t="shared" si="31"/>
        <v>104.80404218963271</v>
      </c>
    </row>
    <row r="730" spans="10:12" x14ac:dyDescent="0.25">
      <c r="J730" s="1">
        <v>722</v>
      </c>
      <c r="K730" s="1">
        <f t="shared" si="30"/>
        <v>66.851350657043426</v>
      </c>
      <c r="L730" s="1">
        <f t="shared" si="31"/>
        <v>104.75906426468829</v>
      </c>
    </row>
    <row r="731" spans="10:12" x14ac:dyDescent="0.25">
      <c r="J731" s="1">
        <v>723</v>
      </c>
      <c r="K731" s="1">
        <f t="shared" si="30"/>
        <v>71.046253317415577</v>
      </c>
      <c r="L731" s="1">
        <f t="shared" si="31"/>
        <v>104.70021987380736</v>
      </c>
    </row>
    <row r="732" spans="10:12" x14ac:dyDescent="0.25">
      <c r="J732" s="1">
        <v>724</v>
      </c>
      <c r="K732" s="1">
        <f t="shared" si="30"/>
        <v>75.458397481739439</v>
      </c>
      <c r="L732" s="1">
        <f t="shared" si="31"/>
        <v>104.62676829547891</v>
      </c>
    </row>
    <row r="733" spans="10:12" x14ac:dyDescent="0.25">
      <c r="J733" s="1">
        <v>725</v>
      </c>
      <c r="K733" s="1">
        <f t="shared" si="30"/>
        <v>80.08357854760726</v>
      </c>
      <c r="L733" s="1">
        <f t="shared" si="31"/>
        <v>104.53798063366237</v>
      </c>
    </row>
    <row r="734" spans="10:12" x14ac:dyDescent="0.25">
      <c r="J734" s="1">
        <v>726</v>
      </c>
      <c r="K734" s="1">
        <f t="shared" si="30"/>
        <v>84.914042778259997</v>
      </c>
      <c r="L734" s="1">
        <f t="shared" si="31"/>
        <v>104.43315141527567</v>
      </c>
    </row>
    <row r="735" spans="10:12" x14ac:dyDescent="0.25">
      <c r="J735" s="1">
        <v>727</v>
      </c>
      <c r="K735" s="1">
        <f t="shared" si="30"/>
        <v>89.93795372126533</v>
      </c>
      <c r="L735" s="1">
        <f t="shared" si="31"/>
        <v>104.31161196474297</v>
      </c>
    </row>
    <row r="736" spans="10:12" x14ac:dyDescent="0.25">
      <c r="J736" s="1">
        <v>728</v>
      </c>
      <c r="K736" s="1">
        <f t="shared" si="30"/>
        <v>95.138861570806654</v>
      </c>
      <c r="L736" s="1">
        <f t="shared" si="31"/>
        <v>104.17274555370169</v>
      </c>
    </row>
    <row r="737" spans="10:12" x14ac:dyDescent="0.25">
      <c r="J737" s="1">
        <v>729</v>
      </c>
      <c r="K737" s="1">
        <f t="shared" si="30"/>
        <v>100.4951986087851</v>
      </c>
      <c r="L737" s="1">
        <f t="shared" si="31"/>
        <v>104.01600424900171</v>
      </c>
    </row>
    <row r="738" spans="10:12" x14ac:dyDescent="0.25">
      <c r="J738" s="1">
        <v>730</v>
      </c>
      <c r="K738" s="1">
        <f t="shared" si="30"/>
        <v>105.97982926510512</v>
      </c>
      <c r="L738" s="1">
        <f t="shared" si="31"/>
        <v>103.84092728923352</v>
      </c>
    </row>
    <row r="739" spans="10:12" x14ac:dyDescent="0.25">
      <c r="J739" s="1">
        <v>731</v>
      </c>
      <c r="K739" s="1">
        <f t="shared" si="30"/>
        <v>111.55968849112136</v>
      </c>
      <c r="L739" s="1">
        <f t="shared" si="31"/>
        <v>103.64716070988747</v>
      </c>
    </row>
    <row r="740" spans="10:12" x14ac:dyDescent="0.25">
      <c r="J740" s="1">
        <v>732</v>
      </c>
      <c r="K740" s="1">
        <f t="shared" si="30"/>
        <v>117.19554649082215</v>
      </c>
      <c r="L740" s="1">
        <f t="shared" si="31"/>
        <v>103.43447781234448</v>
      </c>
    </row>
    <row r="741" spans="10:12" x14ac:dyDescent="0.25">
      <c r="J741" s="1">
        <v>733</v>
      </c>
      <c r="K741" s="1">
        <f t="shared" si="30"/>
        <v>122.84194071973815</v>
      </c>
      <c r="L741" s="1">
        <f t="shared" si="31"/>
        <v>103.20279993692471</v>
      </c>
    </row>
    <row r="742" spans="10:12" x14ac:dyDescent="0.25">
      <c r="J742" s="1">
        <v>734</v>
      </c>
      <c r="K742" s="1">
        <f t="shared" si="30"/>
        <v>128.44731666310116</v>
      </c>
      <c r="L742" s="1">
        <f t="shared" si="31"/>
        <v>102.95221686242083</v>
      </c>
    </row>
    <row r="743" spans="10:12" x14ac:dyDescent="0.25">
      <c r="J743" s="1">
        <v>735</v>
      </c>
      <c r="K743" s="1">
        <f t="shared" si="30"/>
        <v>133.95441643243805</v>
      </c>
      <c r="L743" s="1">
        <f t="shared" si="31"/>
        <v>102.68300602384168</v>
      </c>
    </row>
    <row r="744" spans="10:12" x14ac:dyDescent="0.25">
      <c r="J744" s="1">
        <v>736</v>
      </c>
      <c r="K744" s="1">
        <f t="shared" si="30"/>
        <v>139.30094793162812</v>
      </c>
      <c r="L744" s="1">
        <f t="shared" si="31"/>
        <v>102.39564962889969</v>
      </c>
    </row>
    <row r="745" spans="10:12" x14ac:dyDescent="0.25">
      <c r="J745" s="1">
        <v>737</v>
      </c>
      <c r="K745" s="1">
        <f t="shared" si="30"/>
        <v>144.42055669651262</v>
      </c>
      <c r="L745" s="1">
        <f t="shared" si="31"/>
        <v>102.09084867636851</v>
      </c>
    </row>
    <row r="746" spans="10:12" x14ac:dyDescent="0.25">
      <c r="J746" s="1">
        <v>738</v>
      </c>
      <c r="K746" s="1">
        <f t="shared" si="30"/>
        <v>149.24410731405871</v>
      </c>
      <c r="L746" s="1">
        <f t="shared" si="31"/>
        <v>101.76953285084711</v>
      </c>
    </row>
    <row r="747" spans="10:12" x14ac:dyDescent="0.25">
      <c r="J747" s="1">
        <v>739</v>
      </c>
      <c r="K747" s="1">
        <f t="shared" si="30"/>
        <v>153.70126188768828</v>
      </c>
      <c r="L747" s="1">
        <f t="shared" si="31"/>
        <v>101.43286530286208</v>
      </c>
    </row>
    <row r="748" spans="10:12" x14ac:dyDescent="0.25">
      <c r="J748" s="1">
        <v>740</v>
      </c>
      <c r="K748" s="1">
        <f t="shared" si="30"/>
        <v>157.72232026813506</v>
      </c>
      <c r="L748" s="1">
        <f t="shared" si="31"/>
        <v>101.0822414319024</v>
      </c>
    </row>
    <row r="749" spans="10:12" x14ac:dyDescent="0.25">
      <c r="J749" s="1">
        <v>741</v>
      </c>
      <c r="K749" s="1">
        <f t="shared" si="30"/>
        <v>161.24026232595318</v>
      </c>
      <c r="L749" s="1">
        <f t="shared" si="31"/>
        <v>100.71928097907079</v>
      </c>
    </row>
    <row r="750" spans="10:12" x14ac:dyDescent="0.25">
      <c r="J750" s="1">
        <v>742</v>
      </c>
      <c r="K750" s="1">
        <f t="shared" si="30"/>
        <v>164.19290864540895</v>
      </c>
      <c r="L750" s="1">
        <f t="shared" si="31"/>
        <v>100.34581300449102</v>
      </c>
    </row>
    <row r="751" spans="10:12" x14ac:dyDescent="0.25">
      <c r="J751" s="1">
        <v>743</v>
      </c>
      <c r="K751" s="1">
        <f t="shared" si="30"/>
        <v>166.52509536892387</v>
      </c>
      <c r="L751" s="1">
        <f t="shared" si="31"/>
        <v>99.963853662578657</v>
      </c>
    </row>
    <row r="752" spans="10:12" x14ac:dyDescent="0.25">
      <c r="J752" s="1">
        <v>744</v>
      </c>
      <c r="K752" s="1">
        <f t="shared" si="30"/>
        <v>168.1907443656111</v>
      </c>
      <c r="L752" s="1">
        <f t="shared" si="31"/>
        <v>99.575577076529427</v>
      </c>
    </row>
    <row r="753" spans="10:12" x14ac:dyDescent="0.25">
      <c r="J753" s="1">
        <v>745</v>
      </c>
      <c r="K753" s="1">
        <f t="shared" si="30"/>
        <v>169.15470402534564</v>
      </c>
      <c r="L753" s="1">
        <f t="shared" si="31"/>
        <v>99.183280024019083</v>
      </c>
    </row>
    <row r="754" spans="10:12" x14ac:dyDescent="0.25">
      <c r="J754" s="1">
        <v>746</v>
      </c>
      <c r="K754" s="1">
        <f t="shared" si="30"/>
        <v>169.39424066331418</v>
      </c>
      <c r="L754" s="1">
        <f t="shared" si="31"/>
        <v>98.789341544834912</v>
      </c>
    </row>
    <row r="755" spans="10:12" x14ac:dyDescent="0.25">
      <c r="J755" s="1">
        <v>747</v>
      </c>
      <c r="K755" s="1">
        <f t="shared" si="30"/>
        <v>168.90007649934421</v>
      </c>
      <c r="L755" s="1">
        <f t="shared" si="31"/>
        <v>98.396178930855768</v>
      </c>
    </row>
    <row r="756" spans="10:12" x14ac:dyDescent="0.25">
      <c r="J756" s="1">
        <v>748</v>
      </c>
      <c r="K756" s="1">
        <f t="shared" si="30"/>
        <v>167.67689678097045</v>
      </c>
      <c r="L756" s="1">
        <f t="shared" si="31"/>
        <v>98.006201824118378</v>
      </c>
    </row>
    <row r="757" spans="10:12" x14ac:dyDescent="0.25">
      <c r="J757" s="1">
        <v>749</v>
      </c>
      <c r="K757" s="1">
        <f t="shared" si="30"/>
        <v>165.74328370715924</v>
      </c>
      <c r="L757" s="1">
        <f t="shared" si="31"/>
        <v>97.621766300919987</v>
      </c>
    </row>
    <row r="758" spans="10:12" x14ac:dyDescent="0.25">
      <c r="J758" s="1">
        <v>750</v>
      </c>
      <c r="K758" s="1">
        <f t="shared" si="30"/>
        <v>163.13107496791969</v>
      </c>
      <c r="L758" s="1">
        <f t="shared" si="31"/>
        <v>97.245130841154619</v>
      </c>
    </row>
    <row r="759" spans="10:12" x14ac:dyDescent="0.25">
      <c r="J759" s="1">
        <v>751</v>
      </c>
      <c r="K759" s="1">
        <f t="shared" si="30"/>
        <v>159.88418570752347</v>
      </c>
      <c r="L759" s="1">
        <f t="shared" si="31"/>
        <v>96.878415968239423</v>
      </c>
    </row>
    <row r="760" spans="10:12" x14ac:dyDescent="0.25">
      <c r="J760" s="1">
        <v>752</v>
      </c>
      <c r="K760" s="1">
        <f t="shared" si="30"/>
        <v>156.05697010748958</v>
      </c>
      <c r="L760" s="1">
        <f t="shared" si="31"/>
        <v>96.52356910652928</v>
      </c>
    </row>
    <row r="761" spans="10:12" x14ac:dyDescent="0.25">
      <c r="J761" s="1">
        <v>753</v>
      </c>
      <c r="K761" s="1">
        <f t="shared" si="30"/>
        <v>151.71222860435321</v>
      </c>
      <c r="L761" s="1">
        <f t="shared" si="31"/>
        <v>96.182335863749302</v>
      </c>
    </row>
    <row r="762" spans="10:12" x14ac:dyDescent="0.25">
      <c r="J762" s="1">
        <v>754</v>
      </c>
      <c r="K762" s="1">
        <f t="shared" si="30"/>
        <v>146.91898610592992</v>
      </c>
      <c r="L762" s="1">
        <f t="shared" si="31"/>
        <v>95.85623853931348</v>
      </c>
    </row>
    <row r="763" spans="10:12" x14ac:dyDescent="0.25">
      <c r="J763" s="1">
        <v>755</v>
      </c>
      <c r="K763" s="1">
        <f t="shared" si="30"/>
        <v>141.75017400427379</v>
      </c>
      <c r="L763" s="1">
        <f t="shared" si="31"/>
        <v>95.546562224274865</v>
      </c>
    </row>
    <row r="764" spans="10:12" x14ac:dyDescent="0.25">
      <c r="J764" s="1">
        <v>756</v>
      </c>
      <c r="K764" s="1">
        <f t="shared" si="30"/>
        <v>136.28034443802954</v>
      </c>
      <c r="L764" s="1">
        <f t="shared" si="31"/>
        <v>95.254348433955286</v>
      </c>
    </row>
    <row r="765" spans="10:12" x14ac:dyDescent="0.25">
      <c r="J765" s="1">
        <v>757</v>
      </c>
      <c r="K765" s="1">
        <f t="shared" si="30"/>
        <v>130.58353069014711</v>
      </c>
      <c r="L765" s="1">
        <f t="shared" si="31"/>
        <v>94.980395834218569</v>
      </c>
    </row>
    <row r="766" spans="10:12" x14ac:dyDescent="0.25">
      <c r="J766" s="1">
        <v>758</v>
      </c>
      <c r="K766" s="1">
        <f t="shared" si="30"/>
        <v>124.73134542834285</v>
      </c>
      <c r="L766" s="1">
        <f t="shared" si="31"/>
        <v>94.725267312796277</v>
      </c>
    </row>
    <row r="767" spans="10:12" x14ac:dyDescent="0.25">
      <c r="J767" s="1">
        <v>759</v>
      </c>
      <c r="K767" s="1">
        <f t="shared" si="30"/>
        <v>118.79138186745004</v>
      </c>
      <c r="L767" s="1">
        <f t="shared" si="31"/>
        <v>94.489302423718115</v>
      </c>
    </row>
    <row r="768" spans="10:12" x14ac:dyDescent="0.25">
      <c r="J768" s="1">
        <v>760</v>
      </c>
      <c r="K768" s="1">
        <f t="shared" si="30"/>
        <v>112.82595505733005</v>
      </c>
      <c r="L768" s="1">
        <f t="shared" si="31"/>
        <v>94.272634100870818</v>
      </c>
    </row>
    <row r="769" spans="10:12" x14ac:dyDescent="0.25">
      <c r="J769" s="1">
        <v>761</v>
      </c>
      <c r="K769" s="1">
        <f t="shared" si="30"/>
        <v>106.89119418707389</v>
      </c>
      <c r="L769" s="1">
        <f t="shared" si="31"/>
        <v>94.075208491765565</v>
      </c>
    </row>
    <row r="770" spans="10:12" x14ac:dyDescent="0.25">
      <c r="J770" s="1">
        <v>762</v>
      </c>
      <c r="K770" s="1">
        <f t="shared" si="30"/>
        <v>101.0364741707487</v>
      </c>
      <c r="L770" s="1">
        <f t="shared" si="31"/>
        <v>93.896806793282408</v>
      </c>
    </row>
    <row r="771" spans="10:12" x14ac:dyDescent="0.25">
      <c r="J771" s="1">
        <v>763</v>
      </c>
      <c r="K771" s="1">
        <f t="shared" si="30"/>
        <v>95.304157151438758</v>
      </c>
      <c r="L771" s="1">
        <f t="shared" si="31"/>
        <v>93.737068061461699</v>
      </c>
    </row>
    <row r="772" spans="10:12" x14ac:dyDescent="0.25">
      <c r="J772" s="1">
        <v>764</v>
      </c>
      <c r="K772" s="1">
        <f t="shared" si="30"/>
        <v>89.729602439122303</v>
      </c>
      <c r="L772" s="1">
        <f t="shared" si="31"/>
        <v>93.595512099382645</v>
      </c>
    </row>
    <row r="773" spans="10:12" x14ac:dyDescent="0.25">
      <c r="J773" s="1">
        <v>765</v>
      </c>
      <c r="K773" s="1">
        <f t="shared" si="30"/>
        <v>84.341396619854947</v>
      </c>
      <c r="L773" s="1">
        <f t="shared" si="31"/>
        <v>93.471561683189492</v>
      </c>
    </row>
    <row r="774" spans="10:12" x14ac:dyDescent="0.25">
      <c r="J774" s="1">
        <v>766</v>
      </c>
      <c r="K774" s="1">
        <f t="shared" si="30"/>
        <v>79.161753485451328</v>
      </c>
      <c r="L774" s="1">
        <f t="shared" si="31"/>
        <v>93.364563550774847</v>
      </c>
    </row>
    <row r="775" spans="10:12" x14ac:dyDescent="0.25">
      <c r="J775" s="1">
        <v>767</v>
      </c>
      <c r="K775" s="1">
        <f t="shared" si="30"/>
        <v>74.207035092618682</v>
      </c>
      <c r="L775" s="1">
        <f t="shared" si="31"/>
        <v>93.273807737890039</v>
      </c>
    </row>
    <row r="776" spans="10:12" x14ac:dyDescent="0.25">
      <c r="J776" s="1">
        <v>768</v>
      </c>
      <c r="K776" s="1">
        <f t="shared" si="30"/>
        <v>69.488349620006872</v>
      </c>
      <c r="L776" s="1">
        <f t="shared" si="31"/>
        <v>93.198544993318933</v>
      </c>
    </row>
    <row r="777" spans="10:12" x14ac:dyDescent="0.25">
      <c r="J777" s="1">
        <v>769</v>
      </c>
      <c r="K777" s="1">
        <f t="shared" ref="K777:K840" si="32">$J$3*K776*L776-$L$3*K776</f>
        <v>65.012187738335939</v>
      </c>
      <c r="L777" s="1">
        <f t="shared" ref="L777:L840" si="33">$M$3*L776-$K$3*K776*L776</f>
        <v>93.13800213235541</v>
      </c>
    </row>
    <row r="778" spans="10:12" x14ac:dyDescent="0.25">
      <c r="J778" s="1">
        <v>770</v>
      </c>
      <c r="K778" s="1">
        <f t="shared" si="32"/>
        <v>60.781066060869556</v>
      </c>
      <c r="L778" s="1">
        <f t="shared" si="33"/>
        <v>93.091395293235934</v>
      </c>
    </row>
    <row r="779" spans="10:12" x14ac:dyDescent="0.25">
      <c r="J779" s="1">
        <v>771</v>
      </c>
      <c r="K779" s="1">
        <f t="shared" si="32"/>
        <v>56.794153198129727</v>
      </c>
      <c r="L779" s="1">
        <f t="shared" si="33"/>
        <v>93.05794114382411</v>
      </c>
    </row>
    <row r="780" spans="10:12" x14ac:dyDescent="0.25">
      <c r="J780" s="1">
        <v>772</v>
      </c>
      <c r="K780" s="1">
        <f t="shared" si="32"/>
        <v>53.047860495321324</v>
      </c>
      <c r="L780" s="1">
        <f t="shared" si="33"/>
        <v>93.036866146876321</v>
      </c>
    </row>
    <row r="781" spans="10:12" x14ac:dyDescent="0.25">
      <c r="J781" s="1">
        <v>773</v>
      </c>
      <c r="K781" s="1">
        <f t="shared" si="32"/>
        <v>49.536385358714362</v>
      </c>
      <c r="L781" s="1">
        <f t="shared" si="33"/>
        <v>93.027414033911739</v>
      </c>
    </row>
    <row r="782" spans="10:12" x14ac:dyDescent="0.25">
      <c r="J782" s="1">
        <v>774</v>
      </c>
      <c r="K782" s="1">
        <f t="shared" si="32"/>
        <v>46.252200007452963</v>
      </c>
      <c r="L782" s="1">
        <f t="shared" si="33"/>
        <v>93.028851662951311</v>
      </c>
    </row>
    <row r="783" spans="10:12" x14ac:dyDescent="0.25">
      <c r="J783" s="1">
        <v>775</v>
      </c>
      <c r="K783" s="1">
        <f t="shared" si="32"/>
        <v>43.186482468695687</v>
      </c>
      <c r="L783" s="1">
        <f t="shared" si="33"/>
        <v>93.040473447270287</v>
      </c>
    </row>
    <row r="784" spans="10:12" x14ac:dyDescent="0.25">
      <c r="J784" s="1">
        <v>776</v>
      </c>
      <c r="K784" s="1">
        <f t="shared" si="32"/>
        <v>40.329489700311399</v>
      </c>
      <c r="L784" s="1">
        <f t="shared" si="33"/>
        <v>93.061604543835415</v>
      </c>
    </row>
    <row r="785" spans="10:12" x14ac:dyDescent="0.25">
      <c r="J785" s="1">
        <v>777</v>
      </c>
      <c r="K785" s="1">
        <f t="shared" si="32"/>
        <v>37.670874964247787</v>
      </c>
      <c r="L785" s="1">
        <f t="shared" si="33"/>
        <v>93.091602984010308</v>
      </c>
    </row>
    <row r="786" spans="10:12" x14ac:dyDescent="0.25">
      <c r="J786" s="1">
        <v>778</v>
      </c>
      <c r="K786" s="1">
        <f t="shared" si="32"/>
        <v>35.199953101755931</v>
      </c>
      <c r="L786" s="1">
        <f t="shared" si="33"/>
        <v>93.129860917775929</v>
      </c>
    </row>
    <row r="787" spans="10:12" x14ac:dyDescent="0.25">
      <c r="J787" s="1">
        <v>779</v>
      </c>
      <c r="K787" s="1">
        <f t="shared" si="32"/>
        <v>32.905918305549086</v>
      </c>
      <c r="L787" s="1">
        <f t="shared" si="33"/>
        <v>93.175805128082928</v>
      </c>
    </row>
    <row r="788" spans="10:12" x14ac:dyDescent="0.25">
      <c r="J788" s="1">
        <v>780</v>
      </c>
      <c r="K788" s="1">
        <f t="shared" si="32"/>
        <v>30.778019467405844</v>
      </c>
      <c r="L788" s="1">
        <f t="shared" si="33"/>
        <v>93.228896955576445</v>
      </c>
    </row>
    <row r="789" spans="10:12" x14ac:dyDescent="0.25">
      <c r="J789" s="1">
        <v>781</v>
      </c>
      <c r="K789" s="1">
        <f t="shared" si="32"/>
        <v>28.80569831537899</v>
      </c>
      <c r="L789" s="1">
        <f t="shared" si="33"/>
        <v>93.288631756988295</v>
      </c>
    </row>
    <row r="790" spans="10:12" x14ac:dyDescent="0.25">
      <c r="J790" s="1">
        <v>782</v>
      </c>
      <c r="K790" s="1">
        <f t="shared" si="32"/>
        <v>26.978695440051215</v>
      </c>
      <c r="L790" s="1">
        <f t="shared" si="33"/>
        <v>93.354538003828409</v>
      </c>
    </row>
    <row r="791" spans="10:12" x14ac:dyDescent="0.25">
      <c r="J791" s="1">
        <v>783</v>
      </c>
      <c r="K791" s="1">
        <f t="shared" si="32"/>
        <v>25.287129024843118</v>
      </c>
      <c r="L791" s="1">
        <f t="shared" si="33"/>
        <v>93.426176112209717</v>
      </c>
    </row>
    <row r="792" spans="10:12" x14ac:dyDescent="0.25">
      <c r="J792" s="1">
        <v>784</v>
      </c>
      <c r="K792" s="1">
        <f t="shared" si="32"/>
        <v>23.721550705492852</v>
      </c>
      <c r="L792" s="1">
        <f t="shared" si="33"/>
        <v>93.503137080075163</v>
      </c>
    </row>
    <row r="793" spans="10:12" x14ac:dyDescent="0.25">
      <c r="J793" s="1">
        <v>785</v>
      </c>
      <c r="K793" s="1">
        <f t="shared" si="32"/>
        <v>22.272982537832011</v>
      </c>
      <c r="L793" s="1">
        <f t="shared" si="33"/>
        <v>93.585040994963038</v>
      </c>
    </row>
    <row r="794" spans="10:12" x14ac:dyDescent="0.25">
      <c r="J794" s="1">
        <v>786</v>
      </c>
      <c r="K794" s="1">
        <f t="shared" si="32"/>
        <v>20.932938587324401</v>
      </c>
      <c r="L794" s="1">
        <f t="shared" si="33"/>
        <v>93.671535463825222</v>
      </c>
    </row>
    <row r="795" spans="10:12" x14ac:dyDescent="0.25">
      <c r="J795" s="1">
        <v>787</v>
      </c>
      <c r="K795" s="1">
        <f t="shared" si="32"/>
        <v>19.6934341942667</v>
      </c>
      <c r="L795" s="1">
        <f t="shared" si="33"/>
        <v>93.762294006290105</v>
      </c>
    </row>
    <row r="796" spans="10:12" x14ac:dyDescent="0.25">
      <c r="J796" s="1">
        <v>788</v>
      </c>
      <c r="K796" s="1">
        <f t="shared" si="32"/>
        <v>18.546985532273677</v>
      </c>
      <c r="L796" s="1">
        <f t="shared" si="33"/>
        <v>93.857014444070046</v>
      </c>
    </row>
    <row r="797" spans="10:12" x14ac:dyDescent="0.25">
      <c r="J797" s="1">
        <v>789</v>
      </c>
      <c r="K797" s="1">
        <f t="shared" si="32"/>
        <v>17.486601675270531</v>
      </c>
      <c r="L797" s="1">
        <f t="shared" si="33"/>
        <v>93.955417311843604</v>
      </c>
    </row>
    <row r="798" spans="10:12" x14ac:dyDescent="0.25">
      <c r="J798" s="1">
        <v>790</v>
      </c>
      <c r="K798" s="1">
        <f t="shared" si="32"/>
        <v>16.505771025322048</v>
      </c>
      <c r="L798" s="1">
        <f t="shared" si="33"/>
        <v>94.057244308771146</v>
      </c>
    </row>
    <row r="799" spans="10:12" x14ac:dyDescent="0.25">
      <c r="J799" s="1">
        <v>791</v>
      </c>
      <c r="K799" s="1">
        <f t="shared" si="32"/>
        <v>15.598443632298013</v>
      </c>
      <c r="L799" s="1">
        <f t="shared" si="33"/>
        <v>94.162256804691324</v>
      </c>
    </row>
    <row r="800" spans="10:12" x14ac:dyDescent="0.25">
      <c r="J800" s="1">
        <v>792</v>
      </c>
      <c r="K800" s="1">
        <f t="shared" si="32"/>
        <v>14.759010656183518</v>
      </c>
      <c r="L800" s="1">
        <f t="shared" si="33"/>
        <v>94.270234410863878</v>
      </c>
    </row>
    <row r="801" spans="10:12" x14ac:dyDescent="0.25">
      <c r="J801" s="1">
        <v>793</v>
      </c>
      <c r="K801" s="1">
        <f t="shared" si="32"/>
        <v>13.982281981745396</v>
      </c>
      <c r="L801" s="1">
        <f t="shared" si="33"/>
        <v>94.380973621740964</v>
      </c>
    </row>
    <row r="802" spans="10:12" x14ac:dyDescent="0.25">
      <c r="J802" s="1">
        <v>794</v>
      </c>
      <c r="K802" s="1">
        <f t="shared" si="32"/>
        <v>13.26346279023503</v>
      </c>
      <c r="L802" s="1">
        <f t="shared" si="33"/>
        <v>94.494286531547502</v>
      </c>
    </row>
    <row r="803" spans="10:12" x14ac:dyDescent="0.25">
      <c r="J803" s="1">
        <v>795</v>
      </c>
      <c r="K803" s="1">
        <f t="shared" si="32"/>
        <v>12.598129720305803</v>
      </c>
      <c r="L803" s="1">
        <f t="shared" si="33"/>
        <v>94.60999962732339</v>
      </c>
    </row>
    <row r="804" spans="10:12" x14ac:dyDescent="0.25">
      <c r="J804" s="1">
        <v>796</v>
      </c>
      <c r="K804" s="1">
        <f t="shared" si="32"/>
        <v>11.982207106634741</v>
      </c>
      <c r="L804" s="1">
        <f t="shared" si="33"/>
        <v>94.727952658430823</v>
      </c>
    </row>
    <row r="805" spans="10:12" x14ac:dyDescent="0.25">
      <c r="J805" s="1">
        <v>797</v>
      </c>
      <c r="K805" s="1">
        <f t="shared" si="32"/>
        <v>11.411943666194427</v>
      </c>
      <c r="L805" s="1">
        <f t="shared" si="33"/>
        <v>94.847997581276857</v>
      </c>
    </row>
    <row r="806" spans="10:12" x14ac:dyDescent="0.25">
      <c r="J806" s="1">
        <v>798</v>
      </c>
      <c r="K806" s="1">
        <f t="shared" si="32"/>
        <v>10.883889905246622</v>
      </c>
      <c r="L806" s="1">
        <f t="shared" si="33"/>
        <v>94.9699975770707</v>
      </c>
    </row>
    <row r="807" spans="10:12" x14ac:dyDescent="0.25">
      <c r="J807" s="1">
        <v>799</v>
      </c>
      <c r="K807" s="1">
        <f t="shared" si="32"/>
        <v>10.394876441724037</v>
      </c>
      <c r="L807" s="1">
        <f t="shared" si="33"/>
        <v>95.09382613976814</v>
      </c>
    </row>
    <row r="808" spans="10:12" x14ac:dyDescent="0.25">
      <c r="J808" s="1">
        <v>800</v>
      </c>
      <c r="K808" s="1">
        <f t="shared" si="32"/>
        <v>9.9419933748519753</v>
      </c>
      <c r="L808" s="1">
        <f t="shared" si="33"/>
        <v>95.219366230897975</v>
      </c>
    </row>
    <row r="809" spans="10:12" x14ac:dyDescent="0.25">
      <c r="J809" s="1">
        <v>801</v>
      </c>
      <c r="K809" s="1">
        <f t="shared" si="32"/>
        <v>9.5225707840903695</v>
      </c>
      <c r="L809" s="1">
        <f t="shared" si="33"/>
        <v>95.346509497675299</v>
      </c>
    </row>
    <row r="810" spans="10:12" x14ac:dyDescent="0.25">
      <c r="J810" s="1">
        <v>802</v>
      </c>
      <c r="K810" s="1">
        <f t="shared" si="32"/>
        <v>9.1341604005286374</v>
      </c>
      <c r="L810" s="1">
        <f t="shared" si="33"/>
        <v>95.475155550647841</v>
      </c>
    </row>
    <row r="811" spans="10:12" x14ac:dyDescent="0.25">
      <c r="J811" s="1">
        <v>803</v>
      </c>
      <c r="K811" s="1">
        <f t="shared" si="32"/>
        <v>8.7745184638280662</v>
      </c>
      <c r="L811" s="1">
        <f t="shared" si="33"/>
        <v>95.60521129706342</v>
      </c>
    </row>
    <row r="812" spans="10:12" x14ac:dyDescent="0.25">
      <c r="J812" s="1">
        <v>804</v>
      </c>
      <c r="K812" s="1">
        <f t="shared" si="32"/>
        <v>8.4415897550479375</v>
      </c>
      <c r="L812" s="1">
        <f t="shared" si="33"/>
        <v>95.736590326166379</v>
      </c>
    </row>
    <row r="813" spans="10:12" x14ac:dyDescent="0.25">
      <c r="J813" s="1">
        <v>805</v>
      </c>
      <c r="K813" s="1">
        <f t="shared" si="32"/>
        <v>8.1334927788341673</v>
      </c>
      <c r="L813" s="1">
        <f t="shared" si="33"/>
        <v>95.8692123427073</v>
      </c>
    </row>
    <row r="814" spans="10:12" x14ac:dyDescent="0.25">
      <c r="J814" s="1">
        <v>806</v>
      </c>
      <c r="K814" s="1">
        <f t="shared" si="32"/>
        <v>7.8485060563376807</v>
      </c>
      <c r="L814" s="1">
        <f t="shared" si="33"/>
        <v>96.00300264506842</v>
      </c>
    </row>
    <row r="815" spans="10:12" x14ac:dyDescent="0.25">
      <c r="J815" s="1">
        <v>807</v>
      </c>
      <c r="K815" s="1">
        <f t="shared" si="32"/>
        <v>7.585055481902784</v>
      </c>
      <c r="L815" s="1">
        <f t="shared" si="33"/>
        <v>96.137891644553989</v>
      </c>
    </row>
    <row r="816" spans="10:12" x14ac:dyDescent="0.25">
      <c r="J816" s="1">
        <v>808</v>
      </c>
      <c r="K816" s="1">
        <f t="shared" si="32"/>
        <v>7.3417026912296111</v>
      </c>
      <c r="L816" s="1">
        <f t="shared" si="33"/>
        <v>96.273814422560335</v>
      </c>
    </row>
    <row r="817" spans="10:12" x14ac:dyDescent="0.25">
      <c r="J817" s="1">
        <v>809</v>
      </c>
      <c r="K817" s="1">
        <f t="shared" si="32"/>
        <v>7.1171343857173914</v>
      </c>
      <c r="L817" s="1">
        <f t="shared" si="33"/>
        <v>96.410710322516564</v>
      </c>
    </row>
    <row r="818" spans="10:12" x14ac:dyDescent="0.25">
      <c r="J818" s="1">
        <v>810</v>
      </c>
      <c r="K818" s="1">
        <f t="shared" si="32"/>
        <v>6.9101525565057553</v>
      </c>
      <c r="L818" s="1">
        <f t="shared" si="33"/>
        <v>96.548522573667839</v>
      </c>
    </row>
    <row r="819" spans="10:12" x14ac:dyDescent="0.25">
      <c r="J819" s="1">
        <v>811</v>
      </c>
      <c r="K819" s="1">
        <f t="shared" si="32"/>
        <v>6.7196655519192126</v>
      </c>
      <c r="L819" s="1">
        <f t="shared" si="33"/>
        <v>96.687197943954317</v>
      </c>
    </row>
    <row r="820" spans="10:12" x14ac:dyDescent="0.25">
      <c r="J820" s="1">
        <v>812</v>
      </c>
      <c r="K820" s="1">
        <f t="shared" si="32"/>
        <v>6.5446799332394612</v>
      </c>
      <c r="L820" s="1">
        <f t="shared" si="33"/>
        <v>96.82668641941639</v>
      </c>
    </row>
    <row r="821" spans="10:12" x14ac:dyDescent="0.25">
      <c r="J821" s="1">
        <v>813</v>
      </c>
      <c r="K821" s="1">
        <f t="shared" si="32"/>
        <v>6.3842930657052115</v>
      </c>
      <c r="L821" s="1">
        <f t="shared" si="33"/>
        <v>96.966940907728386</v>
      </c>
    </row>
    <row r="822" spans="10:12" x14ac:dyDescent="0.25">
      <c r="J822" s="1">
        <v>814</v>
      </c>
      <c r="K822" s="1">
        <f t="shared" si="32"/>
        <v>6.2376863941512433</v>
      </c>
      <c r="L822" s="1">
        <f t="shared" si="33"/>
        <v>97.107916963626607</v>
      </c>
    </row>
    <row r="823" spans="10:12" x14ac:dyDescent="0.25">
      <c r="J823" s="1">
        <v>815</v>
      </c>
      <c r="K823" s="1">
        <f t="shared" si="32"/>
        <v>6.1041193555762554</v>
      </c>
      <c r="L823" s="1">
        <f t="shared" si="33"/>
        <v>97.249572534152378</v>
      </c>
    </row>
    <row r="824" spans="10:12" x14ac:dyDescent="0.25">
      <c r="J824" s="1">
        <v>816</v>
      </c>
      <c r="K824" s="1">
        <f t="shared" si="32"/>
        <v>5.9829238840399688</v>
      </c>
      <c r="L824" s="1">
        <f t="shared" si="33"/>
        <v>97.391867721775057</v>
      </c>
    </row>
    <row r="825" spans="10:12" x14ac:dyDescent="0.25">
      <c r="J825" s="1">
        <v>817</v>
      </c>
      <c r="K825" s="1">
        <f t="shared" si="32"/>
        <v>5.8734994665325813</v>
      </c>
      <c r="L825" s="1">
        <f t="shared" si="33"/>
        <v>97.53476456359455</v>
      </c>
    </row>
    <row r="826" spans="10:12" x14ac:dyDescent="0.25">
      <c r="J826" s="1">
        <v>818</v>
      </c>
      <c r="K826" s="1">
        <f t="shared" si="32"/>
        <v>5.7753087117578694</v>
      </c>
      <c r="L826" s="1">
        <f t="shared" si="33"/>
        <v>97.678226824946123</v>
      </c>
    </row>
    <row r="827" spans="10:12" x14ac:dyDescent="0.25">
      <c r="J827" s="1">
        <v>819</v>
      </c>
      <c r="K827" s="1">
        <f t="shared" si="32"/>
        <v>5.6878733970693922</v>
      </c>
      <c r="L827" s="1">
        <f t="shared" si="33"/>
        <v>97.822219805843332</v>
      </c>
    </row>
    <row r="828" spans="10:12" x14ac:dyDescent="0.25">
      <c r="J828" s="1">
        <v>820</v>
      </c>
      <c r="K828" s="1">
        <f t="shared" si="32"/>
        <v>5.6107709620578223</v>
      </c>
      <c r="L828" s="1">
        <f t="shared" si="33"/>
        <v>97.966710158797213</v>
      </c>
    </row>
    <row r="829" spans="10:12" x14ac:dyDescent="0.25">
      <c r="J829" s="1">
        <v>821</v>
      </c>
      <c r="K829" s="1">
        <f t="shared" si="32"/>
        <v>5.5436314204800778</v>
      </c>
      <c r="L829" s="1">
        <f t="shared" si="33"/>
        <v>98.111665716641639</v>
      </c>
    </row>
    <row r="830" spans="10:12" x14ac:dyDescent="0.25">
      <c r="J830" s="1">
        <v>822</v>
      </c>
      <c r="K830" s="1">
        <f t="shared" si="32"/>
        <v>5.4861346653315239</v>
      </c>
      <c r="L830" s="1">
        <f t="shared" si="33"/>
        <v>98.257055329076636</v>
      </c>
    </row>
    <row r="831" spans="10:12" x14ac:dyDescent="0.25">
      <c r="J831" s="1">
        <v>823</v>
      </c>
      <c r="K831" s="1">
        <f t="shared" si="32"/>
        <v>5.4380081448829891</v>
      </c>
      <c r="L831" s="1">
        <f t="shared" si="33"/>
        <v>98.4028487067133</v>
      </c>
    </row>
    <row r="832" spans="10:12" x14ac:dyDescent="0.25">
      <c r="J832" s="1">
        <v>824</v>
      </c>
      <c r="K832" s="1">
        <f t="shared" si="32"/>
        <v>5.3990248904332327</v>
      </c>
      <c r="L832" s="1">
        <f t="shared" si="33"/>
        <v>98.549016271466272</v>
      </c>
    </row>
    <row r="833" spans="10:12" x14ac:dyDescent="0.25">
      <c r="J833" s="1">
        <v>825</v>
      </c>
      <c r="K833" s="1">
        <f t="shared" si="32"/>
        <v>5.3690018793680983</v>
      </c>
      <c r="L833" s="1">
        <f t="shared" si="33"/>
        <v>98.695529012192807</v>
      </c>
    </row>
    <row r="834" spans="10:12" x14ac:dyDescent="0.25">
      <c r="J834" s="1">
        <v>826</v>
      </c>
      <c r="K834" s="1">
        <f t="shared" si="32"/>
        <v>5.3477987198772281</v>
      </c>
      <c r="L834" s="1">
        <f t="shared" si="33"/>
        <v>98.842358344521415</v>
      </c>
    </row>
    <row r="835" spans="10:12" x14ac:dyDescent="0.25">
      <c r="J835" s="1">
        <v>827</v>
      </c>
      <c r="K835" s="1">
        <f t="shared" si="32"/>
        <v>5.3353166463682564</v>
      </c>
      <c r="L835" s="1">
        <f t="shared" si="33"/>
        <v>98.989475973848144</v>
      </c>
    </row>
    <row r="836" spans="10:12" x14ac:dyDescent="0.25">
      <c r="J836" s="1">
        <v>828</v>
      </c>
      <c r="K836" s="1">
        <f t="shared" si="32"/>
        <v>5.3314978172493719</v>
      </c>
      <c r="L836" s="1">
        <f t="shared" si="33"/>
        <v>99.136853760505275</v>
      </c>
    </row>
    <row r="837" spans="10:12" x14ac:dyDescent="0.25">
      <c r="J837" s="1">
        <v>829</v>
      </c>
      <c r="K837" s="1">
        <f t="shared" si="32"/>
        <v>5.3363249093386003</v>
      </c>
      <c r="L837" s="1">
        <f t="shared" si="33"/>
        <v>99.284463586125014</v>
      </c>
    </row>
    <row r="838" spans="10:12" x14ac:dyDescent="0.25">
      <c r="J838" s="1">
        <v>830</v>
      </c>
      <c r="K838" s="1">
        <f t="shared" si="32"/>
        <v>5.349821005717823</v>
      </c>
      <c r="L838" s="1">
        <f t="shared" si="33"/>
        <v>99.432277220230404</v>
      </c>
    </row>
    <row r="839" spans="10:12" x14ac:dyDescent="0.25">
      <c r="J839" s="1">
        <v>831</v>
      </c>
      <c r="K839" s="1">
        <f t="shared" si="32"/>
        <v>5.3720497763982928</v>
      </c>
      <c r="L839" s="1">
        <f t="shared" si="33"/>
        <v>99.580266186086817</v>
      </c>
    </row>
    <row r="840" spans="10:12" x14ac:dyDescent="0.25">
      <c r="J840" s="1">
        <v>832</v>
      </c>
      <c r="K840" s="1">
        <f t="shared" si="32"/>
        <v>5.4031159537198645</v>
      </c>
      <c r="L840" s="1">
        <f t="shared" si="33"/>
        <v>99.728401624840345</v>
      </c>
    </row>
    <row r="841" spans="10:12" x14ac:dyDescent="0.25">
      <c r="J841" s="1">
        <v>833</v>
      </c>
      <c r="K841" s="1">
        <f t="shared" ref="K841:K904" si="34">$J$3*K840*L840-$L$3*K840</f>
        <v>5.4431661069864266</v>
      </c>
      <c r="L841" s="1">
        <f t="shared" ref="L841:L904" si="35">$M$3*L840-$K$3*K840*L840</f>
        <v>99.876654156953151</v>
      </c>
    </row>
    <row r="842" spans="10:12" x14ac:dyDescent="0.25">
      <c r="J842" s="1">
        <v>834</v>
      </c>
      <c r="K842" s="1">
        <f t="shared" si="34"/>
        <v>5.4923897234636723</v>
      </c>
      <c r="L842" s="1">
        <f t="shared" si="35"/>
        <v>100.02499373992187</v>
      </c>
    </row>
    <row r="843" spans="10:12" x14ac:dyDescent="0.25">
      <c r="J843" s="1">
        <v>835</v>
      </c>
      <c r="K843" s="1">
        <f t="shared" si="34"/>
        <v>5.5510206055509697</v>
      </c>
      <c r="L843" s="1">
        <f t="shared" si="35"/>
        <v>100.17338952123153</v>
      </c>
    </row>
    <row r="844" spans="10:12" x14ac:dyDescent="0.25">
      <c r="J844" s="1">
        <v>836</v>
      </c>
      <c r="K844" s="1">
        <f t="shared" si="34"/>
        <v>5.61933859670527</v>
      </c>
      <c r="L844" s="1">
        <f t="shared" si="35"/>
        <v>100.32180968545491</v>
      </c>
    </row>
    <row r="845" spans="10:12" x14ac:dyDescent="0.25">
      <c r="J845" s="1">
        <v>837</v>
      </c>
      <c r="K845" s="1">
        <f t="shared" si="34"/>
        <v>5.6976716515599781</v>
      </c>
      <c r="L845" s="1">
        <f t="shared" si="35"/>
        <v>100.47022129435544</v>
      </c>
    </row>
    <row r="846" spans="10:12" x14ac:dyDescent="0.25">
      <c r="J846" s="1">
        <v>838</v>
      </c>
      <c r="K846" s="1">
        <f t="shared" si="34"/>
        <v>5.786398268663099</v>
      </c>
      <c r="L846" s="1">
        <f t="shared" si="35"/>
        <v>100.61859011878956</v>
      </c>
    </row>
    <row r="847" spans="10:12" x14ac:dyDescent="0.25">
      <c r="J847" s="1">
        <v>839</v>
      </c>
      <c r="K847" s="1">
        <f t="shared" si="34"/>
        <v>5.8859503073733315</v>
      </c>
      <c r="L847" s="1">
        <f t="shared" si="35"/>
        <v>100.76688046113225</v>
      </c>
    </row>
    <row r="848" spans="10:12" x14ac:dyDescent="0.25">
      <c r="J848" s="1">
        <v>840</v>
      </c>
      <c r="K848" s="1">
        <f t="shared" si="34"/>
        <v>5.9968162137151335</v>
      </c>
      <c r="L848" s="1">
        <f t="shared" si="35"/>
        <v>100.91505496686669</v>
      </c>
    </row>
    <row r="849" spans="10:12" x14ac:dyDescent="0.25">
      <c r="J849" s="1">
        <v>841</v>
      </c>
      <c r="K849" s="1">
        <f t="shared" si="34"/>
        <v>6.1195446834169847</v>
      </c>
      <c r="L849" s="1">
        <f t="shared" si="35"/>
        <v>101.06307442388369</v>
      </c>
    </row>
    <row r="850" spans="10:12" x14ac:dyDescent="0.25">
      <c r="J850" s="1">
        <v>842</v>
      </c>
      <c r="K850" s="1">
        <f t="shared" si="34"/>
        <v>6.2547487939508146</v>
      </c>
      <c r="L850" s="1">
        <f t="shared" si="35"/>
        <v>101.21089754793081</v>
      </c>
    </row>
    <row r="851" spans="10:12" x14ac:dyDescent="0.25">
      <c r="J851" s="1">
        <v>843</v>
      </c>
      <c r="K851" s="1">
        <f t="shared" si="34"/>
        <v>6.4031106411606045</v>
      </c>
      <c r="L851" s="1">
        <f t="shared" si="35"/>
        <v>101.35848075253162</v>
      </c>
    </row>
    <row r="852" spans="10:12" x14ac:dyDescent="0.25">
      <c r="J852" s="1">
        <v>844</v>
      </c>
      <c r="K852" s="1">
        <f t="shared" si="34"/>
        <v>6.5653865200144921</v>
      </c>
      <c r="L852" s="1">
        <f t="shared" si="35"/>
        <v>101.50577790156322</v>
      </c>
    </row>
    <row r="853" spans="10:12" x14ac:dyDescent="0.25">
      <c r="J853" s="1">
        <v>845</v>
      </c>
      <c r="K853" s="1">
        <f t="shared" si="34"/>
        <v>6.7424126931302899</v>
      </c>
      <c r="L853" s="1">
        <f t="shared" si="35"/>
        <v>101.65274004253455</v>
      </c>
    </row>
    <row r="854" spans="10:12" x14ac:dyDescent="0.25">
      <c r="J854" s="1">
        <v>846</v>
      </c>
      <c r="K854" s="1">
        <f t="shared" si="34"/>
        <v>6.9351117949923706</v>
      </c>
      <c r="L854" s="1">
        <f t="shared" si="35"/>
        <v>101.79931511844696</v>
      </c>
    </row>
    <row r="855" spans="10:12" x14ac:dyDescent="0.25">
      <c r="J855" s="1">
        <v>847</v>
      </c>
      <c r="K855" s="1">
        <f t="shared" si="34"/>
        <v>7.1444999241696365</v>
      </c>
      <c r="L855" s="1">
        <f t="shared" si="35"/>
        <v>101.94544765594436</v>
      </c>
    </row>
    <row r="856" spans="10:12" x14ac:dyDescent="0.25">
      <c r="J856" s="1">
        <v>848</v>
      </c>
      <c r="K856" s="1">
        <f t="shared" si="34"/>
        <v>7.3716944803150746</v>
      </c>
      <c r="L856" s="1">
        <f t="shared" si="35"/>
        <v>102.09107842726937</v>
      </c>
    </row>
    <row r="857" spans="10:12" x14ac:dyDescent="0.25">
      <c r="J857" s="1">
        <v>849</v>
      </c>
      <c r="K857" s="1">
        <f t="shared" si="34"/>
        <v>7.6179228072126337</v>
      </c>
      <c r="L857" s="1">
        <f t="shared" si="35"/>
        <v>102.23614408333709</v>
      </c>
    </row>
    <row r="858" spans="10:12" x14ac:dyDescent="0.25">
      <c r="J858" s="1">
        <v>850</v>
      </c>
      <c r="K858" s="1">
        <f t="shared" si="34"/>
        <v>7.8845317075469836</v>
      </c>
      <c r="L858" s="1">
        <f t="shared" si="35"/>
        <v>102.3805767550182</v>
      </c>
    </row>
    <row r="859" spans="10:12" x14ac:dyDescent="0.25">
      <c r="J859" s="1">
        <v>851</v>
      </c>
      <c r="K859" s="1">
        <f t="shared" si="34"/>
        <v>8.1729978992845655</v>
      </c>
      <c r="L859" s="1">
        <f t="shared" si="35"/>
        <v>102.52430361948784</v>
      </c>
    </row>
    <row r="860" spans="10:12" x14ac:dyDescent="0.25">
      <c r="J860" s="1">
        <v>852</v>
      </c>
      <c r="K860" s="1">
        <f t="shared" si="34"/>
        <v>8.4849394874086599</v>
      </c>
      <c r="L860" s="1">
        <f t="shared" si="35"/>
        <v>102.66724642825007</v>
      </c>
    </row>
    <row r="861" spans="10:12" x14ac:dyDescent="0.25">
      <c r="J861" s="1">
        <v>853</v>
      </c>
      <c r="K861" s="1">
        <f t="shared" si="34"/>
        <v>8.8221285280365063</v>
      </c>
      <c r="L861" s="1">
        <f t="shared" si="35"/>
        <v>102.80932099318773</v>
      </c>
    </row>
    <row r="862" spans="10:12" x14ac:dyDescent="0.25">
      <c r="J862" s="1">
        <v>854</v>
      </c>
      <c r="K862" s="1">
        <f t="shared" si="34"/>
        <v>9.1865047643906319</v>
      </c>
      <c r="L862" s="1">
        <f t="shared" si="35"/>
        <v>102.9504366267203</v>
      </c>
    </row>
    <row r="863" spans="10:12" x14ac:dyDescent="0.25">
      <c r="J863" s="1">
        <v>855</v>
      </c>
      <c r="K863" s="1">
        <f t="shared" si="34"/>
        <v>9.580190615352679</v>
      </c>
      <c r="L863" s="1">
        <f t="shared" si="35"/>
        <v>103.09049553187926</v>
      </c>
    </row>
    <row r="864" spans="10:12" x14ac:dyDescent="0.25">
      <c r="J864" s="1">
        <v>856</v>
      </c>
      <c r="K864" s="1">
        <f t="shared" si="34"/>
        <v>10.005507496956637</v>
      </c>
      <c r="L864" s="1">
        <f t="shared" si="35"/>
        <v>103.22939213783818</v>
      </c>
    </row>
    <row r="865" spans="10:12" x14ac:dyDescent="0.25">
      <c r="J865" s="1">
        <v>857</v>
      </c>
      <c r="K865" s="1">
        <f t="shared" si="34"/>
        <v>10.464993554628265</v>
      </c>
      <c r="L865" s="1">
        <f t="shared" si="35"/>
        <v>103.36701237616987</v>
      </c>
    </row>
    <row r="866" spans="10:12" x14ac:dyDescent="0.25">
      <c r="J866" s="1">
        <v>858</v>
      </c>
      <c r="K866" s="1">
        <f t="shared" si="34"/>
        <v>10.961422878561082</v>
      </c>
      <c r="L866" s="1">
        <f t="shared" si="35"/>
        <v>103.50323289285421</v>
      </c>
    </row>
    <row r="867" spans="10:12" x14ac:dyDescent="0.25">
      <c r="J867" s="1">
        <v>859</v>
      </c>
      <c r="K867" s="1">
        <f t="shared" si="34"/>
        <v>11.497826265485376</v>
      </c>
      <c r="L867" s="1">
        <f t="shared" si="35"/>
        <v>103.63792019084109</v>
      </c>
    </row>
    <row r="868" spans="10:12" x14ac:dyDescent="0.25">
      <c r="J868" s="1">
        <v>860</v>
      </c>
      <c r="K868" s="1">
        <f t="shared" si="34"/>
        <v>12.077513576188338</v>
      </c>
      <c r="L868" s="1">
        <f t="shared" si="35"/>
        <v>103.7709296977968</v>
      </c>
    </row>
    <row r="869" spans="10:12" x14ac:dyDescent="0.25">
      <c r="J869" s="1">
        <v>861</v>
      </c>
      <c r="K869" s="1">
        <f t="shared" si="34"/>
        <v>12.704097718200613</v>
      </c>
      <c r="L869" s="1">
        <f t="shared" si="35"/>
        <v>103.90210475355184</v>
      </c>
    </row>
    <row r="870" spans="10:12" x14ac:dyDescent="0.25">
      <c r="J870" s="1">
        <v>862</v>
      </c>
      <c r="K870" s="1">
        <f t="shared" si="34"/>
        <v>13.381520255523455</v>
      </c>
      <c r="L870" s="1">
        <f t="shared" si="35"/>
        <v>104.0312755117439</v>
      </c>
    </row>
    <row r="871" spans="10:12" x14ac:dyDescent="0.25">
      <c r="J871" s="1">
        <v>863</v>
      </c>
      <c r="K871" s="1">
        <f t="shared" si="34"/>
        <v>14.114078610256861</v>
      </c>
      <c r="L871" s="1">
        <f t="shared" si="35"/>
        <v>104.15825775024787</v>
      </c>
    </row>
    <row r="872" spans="10:12" x14ac:dyDescent="0.25">
      <c r="J872" s="1">
        <v>864</v>
      </c>
      <c r="K872" s="1">
        <f t="shared" si="34"/>
        <v>14.906454772259323</v>
      </c>
      <c r="L872" s="1">
        <f t="shared" si="35"/>
        <v>104.28285158523848</v>
      </c>
    </row>
    <row r="873" spans="10:12" x14ac:dyDescent="0.25">
      <c r="J873" s="1">
        <v>865</v>
      </c>
      <c r="K873" s="1">
        <f t="shared" si="34"/>
        <v>15.763745369859043</v>
      </c>
      <c r="L873" s="1">
        <f t="shared" si="35"/>
        <v>104.40484008419129</v>
      </c>
    </row>
    <row r="874" spans="10:12" x14ac:dyDescent="0.25">
      <c r="J874" s="1">
        <v>866</v>
      </c>
      <c r="K874" s="1">
        <f t="shared" si="34"/>
        <v>16.691492874009118</v>
      </c>
      <c r="L874" s="1">
        <f t="shared" si="35"/>
        <v>104.52398777384934</v>
      </c>
    </row>
    <row r="875" spans="10:12" x14ac:dyDescent="0.25">
      <c r="J875" s="1">
        <v>867</v>
      </c>
      <c r="K875" s="1">
        <f t="shared" si="34"/>
        <v>17.695717606481228</v>
      </c>
      <c r="L875" s="1">
        <f t="shared" si="35"/>
        <v>104.64003904023608</v>
      </c>
    </row>
    <row r="876" spans="10:12" x14ac:dyDescent="0.25">
      <c r="J876" s="1">
        <v>868</v>
      </c>
      <c r="K876" s="1">
        <f t="shared" si="34"/>
        <v>18.782950095518355</v>
      </c>
      <c r="L876" s="1">
        <f t="shared" si="35"/>
        <v>104.75271641926356</v>
      </c>
    </row>
    <row r="877" spans="10:12" x14ac:dyDescent="0.25">
      <c r="J877" s="1">
        <v>869</v>
      </c>
      <c r="K877" s="1">
        <f t="shared" si="34"/>
        <v>19.960263165044708</v>
      </c>
      <c r="L877" s="1">
        <f t="shared" si="35"/>
        <v>104.86171877846658</v>
      </c>
    </row>
    <row r="878" spans="10:12" x14ac:dyDescent="0.25">
      <c r="J878" s="1">
        <v>870</v>
      </c>
      <c r="K878" s="1">
        <f t="shared" si="34"/>
        <v>21.235302950740131</v>
      </c>
      <c r="L878" s="1">
        <f t="shared" si="35"/>
        <v>104.96671939300545</v>
      </c>
    </row>
    <row r="879" spans="10:12" x14ac:dyDescent="0.25">
      <c r="J879" s="1">
        <v>871</v>
      </c>
      <c r="K879" s="1">
        <f t="shared" si="34"/>
        <v>22.616317802227481</v>
      </c>
      <c r="L879" s="1">
        <f t="shared" si="35"/>
        <v>105.0673639224586</v>
      </c>
    </row>
    <row r="880" spans="10:12" x14ac:dyDescent="0.25">
      <c r="J880" s="1">
        <v>872</v>
      </c>
      <c r="K880" s="1">
        <f t="shared" si="34"/>
        <v>24.112183749159168</v>
      </c>
      <c r="L880" s="1">
        <f t="shared" si="35"/>
        <v>105.16326829922562</v>
      </c>
    </row>
    <row r="881" spans="10:12" x14ac:dyDescent="0.25">
      <c r="J881" s="1">
        <v>873</v>
      </c>
      <c r="K881" s="1">
        <f t="shared" si="34"/>
        <v>25.732424873898928</v>
      </c>
      <c r="L881" s="1">
        <f t="shared" si="35"/>
        <v>105.25401654476124</v>
      </c>
    </row>
    <row r="882" spans="10:12" x14ac:dyDescent="0.25">
      <c r="J882" s="1">
        <v>874</v>
      </c>
      <c r="K882" s="1">
        <f t="shared" si="34"/>
        <v>27.487226538854674</v>
      </c>
      <c r="L882" s="1">
        <f t="shared" si="35"/>
        <v>105.33915853655537</v>
      </c>
    </row>
    <row r="883" spans="10:12" x14ac:dyDescent="0.25">
      <c r="J883" s="1">
        <v>875</v>
      </c>
      <c r="K883" s="1">
        <f t="shared" si="34"/>
        <v>29.387438957291494</v>
      </c>
      <c r="L883" s="1">
        <f t="shared" si="35"/>
        <v>105.41820775697941</v>
      </c>
    </row>
    <row r="884" spans="10:12" x14ac:dyDescent="0.25">
      <c r="J884" s="1">
        <v>876</v>
      </c>
      <c r="K884" s="1">
        <f t="shared" si="34"/>
        <v>31.444568069325037</v>
      </c>
      <c r="L884" s="1">
        <f t="shared" si="35"/>
        <v>105.49063906505953</v>
      </c>
    </row>
    <row r="885" spans="10:12" x14ac:dyDescent="0.25">
      <c r="J885" s="1">
        <v>877</v>
      </c>
      <c r="K885" s="1">
        <f t="shared" si="34"/>
        <v>33.670750089324969</v>
      </c>
      <c r="L885" s="1">
        <f t="shared" si="35"/>
        <v>105.55588654414269</v>
      </c>
    </row>
    <row r="886" spans="10:12" x14ac:dyDescent="0.25">
      <c r="J886" s="1">
        <v>878</v>
      </c>
      <c r="K886" s="1">
        <f t="shared" si="34"/>
        <v>36.078705431131141</v>
      </c>
      <c r="L886" s="1">
        <f t="shared" si="35"/>
        <v>105.61334149250676</v>
      </c>
    </row>
    <row r="887" spans="10:12" x14ac:dyDescent="0.25">
      <c r="J887" s="1">
        <v>879</v>
      </c>
      <c r="K887" s="1">
        <f t="shared" si="34"/>
        <v>38.681667003732372</v>
      </c>
      <c r="L887" s="1">
        <f t="shared" si="35"/>
        <v>105.66235064041743</v>
      </c>
    </row>
    <row r="888" spans="10:12" x14ac:dyDescent="0.25">
      <c r="J888" s="1">
        <v>880</v>
      </c>
      <c r="K888" s="1">
        <f t="shared" si="34"/>
        <v>41.493277121812163</v>
      </c>
      <c r="L888" s="1">
        <f t="shared" si="35"/>
        <v>105.70221469607466</v>
      </c>
    </row>
    <row r="889" spans="10:12" x14ac:dyDescent="0.25">
      <c r="J889" s="1">
        <v>881</v>
      </c>
      <c r="K889" s="1">
        <f t="shared" si="34"/>
        <v>44.527446524394264</v>
      </c>
      <c r="L889" s="1">
        <f t="shared" si="35"/>
        <v>105.73218734434234</v>
      </c>
    </row>
    <row r="890" spans="10:12" x14ac:dyDescent="0.25">
      <c r="J890" s="1">
        <v>882</v>
      </c>
      <c r="K890" s="1">
        <f t="shared" si="34"/>
        <v>47.798168288121104</v>
      </c>
      <c r="L890" s="1">
        <f t="shared" si="35"/>
        <v>105.75147484598683</v>
      </c>
    </row>
    <row r="891" spans="10:12" x14ac:dyDescent="0.25">
      <c r="J891" s="1">
        <v>883</v>
      </c>
      <c r="K891" s="1">
        <f t="shared" si="34"/>
        <v>51.31927882684468</v>
      </c>
      <c r="L891" s="1">
        <f t="shared" si="35"/>
        <v>105.75923641101663</v>
      </c>
    </row>
    <row r="892" spans="10:12" x14ac:dyDescent="0.25">
      <c r="J892" s="1">
        <v>884</v>
      </c>
      <c r="K892" s="1">
        <f t="shared" si="34"/>
        <v>55.104157777917322</v>
      </c>
      <c r="L892" s="1">
        <f t="shared" si="35"/>
        <v>105.75458554697195</v>
      </c>
    </row>
    <row r="893" spans="10:12" x14ac:dyDescent="0.25">
      <c r="J893" s="1">
        <v>885</v>
      </c>
      <c r="K893" s="1">
        <f t="shared" si="34"/>
        <v>59.165358508003166</v>
      </c>
      <c r="L893" s="1">
        <f t="shared" si="35"/>
        <v>105.73659261062629</v>
      </c>
    </row>
    <row r="894" spans="10:12" x14ac:dyDescent="0.25">
      <c r="J894" s="1">
        <v>886</v>
      </c>
      <c r="K894" s="1">
        <f t="shared" si="34"/>
        <v>63.514161379129121</v>
      </c>
      <c r="L894" s="1">
        <f t="shared" si="35"/>
        <v>105.70428881800326</v>
      </c>
    </row>
    <row r="895" spans="10:12" x14ac:dyDescent="0.25">
      <c r="J895" s="1">
        <v>887</v>
      </c>
      <c r="K895" s="1">
        <f t="shared" si="34"/>
        <v>68.160042983410094</v>
      </c>
      <c r="L895" s="1">
        <f t="shared" si="35"/>
        <v>105.65667199075152</v>
      </c>
    </row>
    <row r="896" spans="10:12" x14ac:dyDescent="0.25">
      <c r="J896" s="1">
        <v>888</v>
      </c>
      <c r="K896" s="1">
        <f t="shared" si="34"/>
        <v>73.110056496796986</v>
      </c>
      <c r="L896" s="1">
        <f t="shared" si="35"/>
        <v>105.59271433392367</v>
      </c>
    </row>
    <row r="897" spans="10:12" x14ac:dyDescent="0.25">
      <c r="J897" s="1">
        <v>889</v>
      </c>
      <c r="K897" s="1">
        <f t="shared" si="34"/>
        <v>78.368121354523339</v>
      </c>
      <c r="L897" s="1">
        <f t="shared" si="35"/>
        <v>105.5113725474601</v>
      </c>
    </row>
    <row r="898" spans="10:12" x14ac:dyDescent="0.25">
      <c r="J898" s="1">
        <v>890</v>
      </c>
      <c r="K898" s="1">
        <f t="shared" si="34"/>
        <v>83.934224855533131</v>
      </c>
      <c r="L898" s="1">
        <f t="shared" si="35"/>
        <v>105.41160056676982</v>
      </c>
    </row>
    <row r="899" spans="10:12" x14ac:dyDescent="0.25">
      <c r="J899" s="1">
        <v>891</v>
      </c>
      <c r="K899" s="1">
        <f t="shared" si="34"/>
        <v>89.803544280826145</v>
      </c>
      <c r="L899" s="1">
        <f t="shared" si="35"/>
        <v>105.29236520156935</v>
      </c>
    </row>
    <row r="900" spans="10:12" x14ac:dyDescent="0.25">
      <c r="J900" s="1">
        <v>892</v>
      </c>
      <c r="K900" s="1">
        <f t="shared" si="34"/>
        <v>95.965505821370542</v>
      </c>
      <c r="L900" s="1">
        <f t="shared" si="35"/>
        <v>105.15266489087824</v>
      </c>
    </row>
    <row r="901" spans="10:12" x14ac:dyDescent="0.25">
      <c r="J901" s="1">
        <v>893</v>
      </c>
      <c r="K901" s="1">
        <f t="shared" si="34"/>
        <v>102.40280610030541</v>
      </c>
      <c r="L901" s="1">
        <f t="shared" si="35"/>
        <v>104.99155170987243</v>
      </c>
    </row>
    <row r="902" spans="10:12" x14ac:dyDescent="0.25">
      <c r="J902" s="1">
        <v>894</v>
      </c>
      <c r="K902" s="1">
        <f t="shared" si="34"/>
        <v>109.09043320449143</v>
      </c>
      <c r="L902" s="1">
        <f t="shared" si="35"/>
        <v>104.80815664565834</v>
      </c>
    </row>
    <row r="903" spans="10:12" x14ac:dyDescent="0.25">
      <c r="J903" s="1">
        <v>895</v>
      </c>
      <c r="K903" s="1">
        <f t="shared" si="34"/>
        <v>115.99473651510728</v>
      </c>
      <c r="L903" s="1">
        <f t="shared" si="35"/>
        <v>104.60171799967314</v>
      </c>
    </row>
    <row r="904" spans="10:12" x14ac:dyDescent="0.25">
      <c r="J904" s="1">
        <v>896</v>
      </c>
      <c r="K904" s="1">
        <f t="shared" si="34"/>
        <v>123.07260751064243</v>
      </c>
      <c r="L904" s="1">
        <f t="shared" si="35"/>
        <v>104.37161257239262</v>
      </c>
    </row>
    <row r="905" spans="10:12" x14ac:dyDescent="0.25">
      <c r="J905" s="1">
        <v>897</v>
      </c>
      <c r="K905" s="1">
        <f t="shared" ref="K905:K968" si="36">$J$3*K904*L904-$L$3*K904</f>
        <v>130.27084597017046</v>
      </c>
      <c r="L905" s="1">
        <f t="shared" ref="L905:L968" si="37">$M$3*L904-$K$3*K904*L904</f>
        <v>104.11738904303411</v>
      </c>
    </row>
    <row r="906" spans="10:12" x14ac:dyDescent="0.25">
      <c r="J906" s="1">
        <v>898</v>
      </c>
      <c r="K906" s="1">
        <f t="shared" si="36"/>
        <v>137.52579606032822</v>
      </c>
      <c r="L906" s="1">
        <f t="shared" si="37"/>
        <v>103.83880267974446</v>
      </c>
    </row>
    <row r="907" spans="10:12" x14ac:dyDescent="0.25">
      <c r="J907" s="1">
        <v>899</v>
      </c>
      <c r="K907" s="1">
        <f t="shared" si="36"/>
        <v>144.76334267830981</v>
      </c>
      <c r="L907" s="1">
        <f t="shared" si="37"/>
        <v>103.53585021752792</v>
      </c>
    </row>
    <row r="908" spans="10:12" x14ac:dyDescent="0.25">
      <c r="J908" s="1">
        <v>900</v>
      </c>
      <c r="K908" s="1">
        <f t="shared" si="36"/>
        <v>151.89935790585511</v>
      </c>
      <c r="L908" s="1">
        <f t="shared" si="37"/>
        <v>103.20880344240614</v>
      </c>
    </row>
    <row r="909" spans="10:12" x14ac:dyDescent="0.25">
      <c r="J909" s="1">
        <v>901</v>
      </c>
      <c r="K909" s="1">
        <f t="shared" si="36"/>
        <v>158.84067823609948</v>
      </c>
      <c r="L909" s="1">
        <f t="shared" si="37"/>
        <v>102.85823974903906</v>
      </c>
    </row>
    <row r="910" spans="10:12" x14ac:dyDescent="0.25">
      <c r="J910" s="1">
        <v>902</v>
      </c>
      <c r="K910" s="1">
        <f t="shared" si="36"/>
        <v>165.48667343304109</v>
      </c>
      <c r="L910" s="1">
        <f t="shared" si="37"/>
        <v>102.48506772982384</v>
      </c>
    </row>
    <row r="911" spans="10:12" x14ac:dyDescent="0.25">
      <c r="J911" s="1">
        <v>903</v>
      </c>
      <c r="K911" s="1">
        <f t="shared" si="36"/>
        <v>171.7314363472525</v>
      </c>
      <c r="L911" s="1">
        <f t="shared" si="37"/>
        <v>102.09054574486794</v>
      </c>
    </row>
    <row r="912" spans="10:12" x14ac:dyDescent="0.25">
      <c r="J912" s="1">
        <v>904</v>
      </c>
      <c r="K912" s="1">
        <f t="shared" si="36"/>
        <v>177.4665799439378</v>
      </c>
      <c r="L912" s="1">
        <f t="shared" si="37"/>
        <v>101.67629145250136</v>
      </c>
    </row>
    <row r="913" spans="10:12" x14ac:dyDescent="0.25">
      <c r="J913" s="1">
        <v>905</v>
      </c>
      <c r="K913" s="1">
        <f t="shared" si="36"/>
        <v>182.58457519706613</v>
      </c>
      <c r="L913" s="1">
        <f t="shared" si="37"/>
        <v>101.24428048140692</v>
      </c>
    </row>
    <row r="914" spans="10:12" x14ac:dyDescent="0.25">
      <c r="J914" s="1">
        <v>906</v>
      </c>
      <c r="K914" s="1">
        <f t="shared" si="36"/>
        <v>186.98250543347612</v>
      </c>
      <c r="L914" s="1">
        <f t="shared" si="37"/>
        <v>100.79683281744826</v>
      </c>
    </row>
    <row r="915" spans="10:12" x14ac:dyDescent="0.25">
      <c r="J915" s="1">
        <v>907</v>
      </c>
      <c r="K915" s="1">
        <f t="shared" si="36"/>
        <v>190.56605525278329</v>
      </c>
      <c r="L915" s="1">
        <f t="shared" si="37"/>
        <v>100.33658606081183</v>
      </c>
    </row>
    <row r="916" spans="10:12" x14ac:dyDescent="0.25">
      <c r="J916" s="1">
        <v>908</v>
      </c>
      <c r="K916" s="1">
        <f t="shared" si="36"/>
        <v>193.25350288389404</v>
      </c>
      <c r="L916" s="1">
        <f t="shared" si="37"/>
        <v>99.866455457475169</v>
      </c>
    </row>
    <row r="917" spans="10:12" x14ac:dyDescent="0.25">
      <c r="J917" s="1">
        <v>909</v>
      </c>
      <c r="K917" s="1">
        <f t="shared" si="36"/>
        <v>194.97945185691304</v>
      </c>
      <c r="L917" s="1">
        <f t="shared" si="37"/>
        <v>99.389581471979113</v>
      </c>
    </row>
    <row r="918" spans="10:12" x14ac:dyDescent="0.25">
      <c r="J918" s="1">
        <v>910</v>
      </c>
      <c r="K918" s="1">
        <f t="shared" si="36"/>
        <v>195.69802838625995</v>
      </c>
      <c r="L918" s="1">
        <f t="shared" si="37"/>
        <v>98.909266570575937</v>
      </c>
    </row>
    <row r="919" spans="10:12" x14ac:dyDescent="0.25">
      <c r="J919" s="1">
        <v>911</v>
      </c>
      <c r="K919" s="1">
        <f t="shared" si="36"/>
        <v>195.38528968351105</v>
      </c>
      <c r="L919" s="1">
        <f t="shared" si="37"/>
        <v>98.428903732960478</v>
      </c>
    </row>
    <row r="920" spans="10:12" x14ac:dyDescent="0.25">
      <c r="J920" s="1">
        <v>912</v>
      </c>
      <c r="K920" s="1">
        <f t="shared" si="36"/>
        <v>194.04063660440136</v>
      </c>
      <c r="L920" s="1">
        <f t="shared" si="37"/>
        <v>97.951899910212248</v>
      </c>
    </row>
    <row r="921" spans="10:12" x14ac:dyDescent="0.25">
      <c r="J921" s="1">
        <v>913</v>
      </c>
      <c r="K921" s="1">
        <f t="shared" si="36"/>
        <v>191.68709812731569</v>
      </c>
      <c r="L921" s="1">
        <f t="shared" si="37"/>
        <v>97.48159810955633</v>
      </c>
    </row>
    <row r="922" spans="10:12" x14ac:dyDescent="0.25">
      <c r="J922" s="1">
        <v>914</v>
      </c>
      <c r="K922" s="1">
        <f t="shared" si="36"/>
        <v>188.37044729456733</v>
      </c>
      <c r="L922" s="1">
        <f t="shared" si="37"/>
        <v>97.021201950991127</v>
      </c>
    </row>
    <row r="923" spans="10:12" x14ac:dyDescent="0.25">
      <c r="J923" s="1">
        <v>915</v>
      </c>
      <c r="K923" s="1">
        <f t="shared" si="36"/>
        <v>184.15720721661899</v>
      </c>
      <c r="L923" s="1">
        <f t="shared" si="37"/>
        <v>96.57370638062396</v>
      </c>
    </row>
    <row r="924" spans="10:12" x14ac:dyDescent="0.25">
      <c r="J924" s="1">
        <v>916</v>
      </c>
      <c r="K924" s="1">
        <f t="shared" si="36"/>
        <v>179.13169886713928</v>
      </c>
      <c r="L924" s="1">
        <f t="shared" si="37"/>
        <v>96.141837756004563</v>
      </c>
    </row>
    <row r="925" spans="10:12" x14ac:dyDescent="0.25">
      <c r="J925" s="1">
        <v>917</v>
      </c>
      <c r="K925" s="1">
        <f t="shared" si="36"/>
        <v>173.39235780536598</v>
      </c>
      <c r="L925" s="1">
        <f t="shared" si="37"/>
        <v>95.728005794616521</v>
      </c>
    </row>
    <row r="926" spans="10:12" x14ac:dyDescent="0.25">
      <c r="J926" s="1">
        <v>918</v>
      </c>
      <c r="K926" s="1">
        <f t="shared" si="36"/>
        <v>167.04759570071644</v>
      </c>
      <c r="L926" s="1">
        <f t="shared" si="37"/>
        <v>95.33426898318308</v>
      </c>
    </row>
    <row r="927" spans="10:12" x14ac:dyDescent="0.25">
      <c r="J927" s="1">
        <v>919</v>
      </c>
      <c r="K927" s="1">
        <f t="shared" si="36"/>
        <v>160.2115000620031</v>
      </c>
      <c r="L927" s="1">
        <f t="shared" si="37"/>
        <v>94.962314084104193</v>
      </c>
    </row>
    <row r="928" spans="10:12" x14ac:dyDescent="0.25">
      <c r="J928" s="1">
        <v>920</v>
      </c>
      <c r="K928" s="1">
        <f t="shared" si="36"/>
        <v>152.99965227095208</v>
      </c>
      <c r="L928" s="1">
        <f t="shared" si="37"/>
        <v>94.613449447951922</v>
      </c>
    </row>
    <row r="929" spans="10:12" x14ac:dyDescent="0.25">
      <c r="J929" s="1">
        <v>921</v>
      </c>
      <c r="K929" s="1">
        <f t="shared" si="36"/>
        <v>145.52530467913408</v>
      </c>
      <c r="L929" s="1">
        <f t="shared" si="37"/>
        <v>94.28861103484212</v>
      </c>
    </row>
    <row r="930" spans="10:12" x14ac:dyDescent="0.25">
      <c r="J930" s="1">
        <v>922</v>
      </c>
      <c r="K930" s="1">
        <f t="shared" si="36"/>
        <v>137.89610003554498</v>
      </c>
      <c r="L930" s="1">
        <f t="shared" si="37"/>
        <v>93.988379424946274</v>
      </c>
    </row>
    <row r="931" spans="10:12" x14ac:dyDescent="0.25">
      <c r="J931" s="1">
        <v>923</v>
      </c>
      <c r="K931" s="1">
        <f t="shared" si="36"/>
        <v>130.21145012178778</v>
      </c>
      <c r="L931" s="1">
        <f t="shared" si="37"/>
        <v>93.713005691609155</v>
      </c>
    </row>
    <row r="932" spans="10:12" x14ac:dyDescent="0.25">
      <c r="J932" s="1">
        <v>924</v>
      </c>
      <c r="K932" s="1">
        <f t="shared" si="36"/>
        <v>122.56062409922137</v>
      </c>
      <c r="L932" s="1">
        <f t="shared" si="37"/>
        <v>93.462443822215974</v>
      </c>
    </row>
    <row r="933" spans="10:12" x14ac:dyDescent="0.25">
      <c r="J933" s="1">
        <v>925</v>
      </c>
      <c r="K933" s="1">
        <f t="shared" si="36"/>
        <v>115.02153797229103</v>
      </c>
      <c r="L933" s="1">
        <f t="shared" si="37"/>
        <v>93.236387380430031</v>
      </c>
    </row>
    <row r="934" spans="10:12" x14ac:dyDescent="0.25">
      <c r="J934" s="1">
        <v>926</v>
      </c>
      <c r="K934" s="1">
        <f t="shared" si="36"/>
        <v>107.66018958393377</v>
      </c>
      <c r="L934" s="1">
        <f t="shared" si="37"/>
        <v>93.034308270348163</v>
      </c>
    </row>
    <row r="935" spans="10:12" x14ac:dyDescent="0.25">
      <c r="J935" s="1">
        <v>927</v>
      </c>
      <c r="K935" s="1">
        <f t="shared" si="36"/>
        <v>100.53065094143358</v>
      </c>
      <c r="L935" s="1">
        <f t="shared" si="37"/>
        <v>92.855495741925552</v>
      </c>
    </row>
    <row r="936" spans="10:12" x14ac:dyDescent="0.25">
      <c r="J936" s="1">
        <v>928</v>
      </c>
      <c r="K936" s="1">
        <f t="shared" si="36"/>
        <v>93.675511410325726</v>
      </c>
      <c r="L936" s="1">
        <f t="shared" si="37"/>
        <v>92.699094120481249</v>
      </c>
    </row>
    <row r="937" spans="10:12" x14ac:dyDescent="0.25">
      <c r="J937" s="1">
        <v>929</v>
      </c>
      <c r="K937" s="1">
        <f t="shared" si="36"/>
        <v>87.126659716744797</v>
      </c>
      <c r="L937" s="1">
        <f t="shared" si="37"/>
        <v>92.564138109048386</v>
      </c>
    </row>
    <row r="938" spans="10:12" x14ac:dyDescent="0.25">
      <c r="J938" s="1">
        <v>930</v>
      </c>
      <c r="K938" s="1">
        <f t="shared" si="36"/>
        <v>80.906297082388775</v>
      </c>
      <c r="L938" s="1">
        <f t="shared" si="37"/>
        <v>92.449584867130113</v>
      </c>
    </row>
    <row r="939" spans="10:12" x14ac:dyDescent="0.25">
      <c r="J939" s="1">
        <v>931</v>
      </c>
      <c r="K939" s="1">
        <f t="shared" si="36"/>
        <v>75.028085143856927</v>
      </c>
      <c r="L939" s="1">
        <f t="shared" si="37"/>
        <v>92.354342389295212</v>
      </c>
    </row>
    <row r="940" spans="10:12" x14ac:dyDescent="0.25">
      <c r="J940" s="1">
        <v>932</v>
      </c>
      <c r="K940" s="1">
        <f t="shared" si="36"/>
        <v>69.498347677188931</v>
      </c>
      <c r="L940" s="1">
        <f t="shared" si="37"/>
        <v>92.277293977804405</v>
      </c>
    </row>
    <row r="941" spans="10:12" x14ac:dyDescent="0.25">
      <c r="J941" s="1">
        <v>933</v>
      </c>
      <c r="K941" s="1">
        <f t="shared" si="36"/>
        <v>64.317262103499715</v>
      </c>
      <c r="L941" s="1">
        <f t="shared" si="37"/>
        <v>92.217318819114766</v>
      </c>
    </row>
    <row r="942" spans="10:12" x14ac:dyDescent="0.25">
      <c r="J942" s="1">
        <v>934</v>
      </c>
      <c r="K942" s="1">
        <f t="shared" si="36"/>
        <v>59.479993430207436</v>
      </c>
      <c r="L942" s="1">
        <f t="shared" si="37"/>
        <v>92.173308834980929</v>
      </c>
    </row>
    <row r="943" spans="10:12" x14ac:dyDescent="0.25">
      <c r="J943" s="1">
        <v>935</v>
      </c>
      <c r="K943" s="1">
        <f t="shared" si="36"/>
        <v>54.977738432050018</v>
      </c>
      <c r="L943" s="1">
        <f t="shared" si="37"/>
        <v>92.1441820895744</v>
      </c>
    </row>
    <row r="944" spans="10:12" x14ac:dyDescent="0.25">
      <c r="J944" s="1">
        <v>936</v>
      </c>
      <c r="K944" s="1">
        <f t="shared" si="36"/>
        <v>50.79866078700222</v>
      </c>
      <c r="L944" s="1">
        <f t="shared" si="37"/>
        <v>92.12889310169183</v>
      </c>
    </row>
    <row r="945" spans="10:12" x14ac:dyDescent="0.25">
      <c r="J945" s="1">
        <v>937</v>
      </c>
      <c r="K945" s="1">
        <f t="shared" si="36"/>
        <v>46.928708276387745</v>
      </c>
      <c r="L945" s="1">
        <f t="shared" si="37"/>
        <v>92.126440443882828</v>
      </c>
    </row>
    <row r="946" spans="10:12" x14ac:dyDescent="0.25">
      <c r="J946" s="1">
        <v>938</v>
      </c>
      <c r="K946" s="1">
        <f t="shared" si="36"/>
        <v>43.352311067898512</v>
      </c>
      <c r="L946" s="1">
        <f t="shared" si="37"/>
        <v>92.135872016351527</v>
      </c>
    </row>
    <row r="947" spans="10:12" x14ac:dyDescent="0.25">
      <c r="J947" s="1">
        <v>939</v>
      </c>
      <c r="K947" s="1">
        <f t="shared" si="36"/>
        <v>40.052965754130817</v>
      </c>
      <c r="L947" s="1">
        <f t="shared" si="37"/>
        <v>92.156288370239949</v>
      </c>
    </row>
    <row r="948" spans="10:12" x14ac:dyDescent="0.25">
      <c r="J948" s="1">
        <v>940</v>
      </c>
      <c r="K948" s="1">
        <f t="shared" si="36"/>
        <v>37.01371355176115</v>
      </c>
      <c r="L948" s="1">
        <f t="shared" si="37"/>
        <v>92.18684442878633</v>
      </c>
    </row>
    <row r="949" spans="10:12" x14ac:dyDescent="0.25">
      <c r="J949" s="1">
        <v>941</v>
      </c>
      <c r="K949" s="1">
        <f t="shared" si="36"/>
        <v>34.217523247968721</v>
      </c>
      <c r="L949" s="1">
        <f t="shared" si="37"/>
        <v>92.226749921070052</v>
      </c>
    </row>
    <row r="950" spans="10:12" x14ac:dyDescent="0.25">
      <c r="J950" s="1">
        <v>942</v>
      </c>
      <c r="K950" s="1">
        <f t="shared" si="36"/>
        <v>31.64759047157893</v>
      </c>
      <c r="L950" s="1">
        <f t="shared" si="37"/>
        <v>92.275268805621536</v>
      </c>
    </row>
    <row r="951" spans="10:12" x14ac:dyDescent="0.25">
      <c r="J951" s="1">
        <v>943</v>
      </c>
      <c r="K951" s="1">
        <f t="shared" si="36"/>
        <v>29.28756498971342</v>
      </c>
      <c r="L951" s="1">
        <f t="shared" si="37"/>
        <v>92.331717923037061</v>
      </c>
    </row>
    <row r="952" spans="10:12" x14ac:dyDescent="0.25">
      <c r="J952" s="1">
        <v>944</v>
      </c>
      <c r="K952" s="1">
        <f t="shared" si="36"/>
        <v>27.121717259032867</v>
      </c>
      <c r="L952" s="1">
        <f t="shared" si="37"/>
        <v>92.395465079932691</v>
      </c>
    </row>
    <row r="953" spans="10:12" x14ac:dyDescent="0.25">
      <c r="J953" s="1">
        <v>945</v>
      </c>
      <c r="K953" s="1">
        <f t="shared" si="36"/>
        <v>25.135054612653224</v>
      </c>
      <c r="L953" s="1">
        <f t="shared" si="37"/>
        <v>92.465926732402082</v>
      </c>
    </row>
    <row r="954" spans="10:12" x14ac:dyDescent="0.25">
      <c r="J954" s="1">
        <v>946</v>
      </c>
      <c r="K954" s="1">
        <f t="shared" si="36"/>
        <v>23.313396407219965</v>
      </c>
      <c r="L954" s="1">
        <f t="shared" si="37"/>
        <v>92.542565406348473</v>
      </c>
    </row>
    <row r="955" spans="10:12" x14ac:dyDescent="0.25">
      <c r="J955" s="1">
        <v>947</v>
      </c>
      <c r="K955" s="1">
        <f t="shared" si="36"/>
        <v>21.643416312365208</v>
      </c>
      <c r="L955" s="1">
        <f t="shared" si="37"/>
        <v>92.624886964963736</v>
      </c>
    </row>
    <row r="956" spans="10:12" x14ac:dyDescent="0.25">
      <c r="J956" s="1">
        <v>948</v>
      </c>
      <c r="K956" s="1">
        <f t="shared" si="36"/>
        <v>20.112658782565351</v>
      </c>
      <c r="L956" s="1">
        <f t="shared" si="37"/>
        <v>92.712437810256404</v>
      </c>
    </row>
    <row r="957" spans="10:12" x14ac:dyDescent="0.25">
      <c r="J957" s="1">
        <v>949</v>
      </c>
      <c r="K957" s="1">
        <f t="shared" si="36"/>
        <v>18.709535665434615</v>
      </c>
      <c r="L957" s="1">
        <f t="shared" si="37"/>
        <v>92.804802085720922</v>
      </c>
    </row>
    <row r="958" spans="10:12" x14ac:dyDescent="0.25">
      <c r="J958" s="1">
        <v>950</v>
      </c>
      <c r="K958" s="1">
        <f t="shared" si="36"/>
        <v>17.423307904387414</v>
      </c>
      <c r="L958" s="1">
        <f t="shared" si="37"/>
        <v>92.90159893071224</v>
      </c>
    </row>
    <row r="959" spans="10:12" x14ac:dyDescent="0.25">
      <c r="J959" s="1">
        <v>951</v>
      </c>
      <c r="K959" s="1">
        <f t="shared" si="36"/>
        <v>16.244056404543674</v>
      </c>
      <c r="L959" s="1">
        <f t="shared" si="37"/>
        <v>93.002479823497438</v>
      </c>
    </row>
    <row r="960" spans="10:12" x14ac:dyDescent="0.25">
      <c r="J960" s="1">
        <v>952</v>
      </c>
      <c r="K960" s="1">
        <f t="shared" si="36"/>
        <v>15.162645354321487</v>
      </c>
      <c r="L960" s="1">
        <f t="shared" si="37"/>
        <v>93.107126038936102</v>
      </c>
    </row>
    <row r="961" spans="10:12" x14ac:dyDescent="0.25">
      <c r="J961" s="1">
        <v>953</v>
      </c>
      <c r="K961" s="1">
        <f t="shared" si="36"/>
        <v>14.17068062922629</v>
      </c>
      <c r="L961" s="1">
        <f t="shared" si="37"/>
        <v>93.215246237931382</v>
      </c>
    </row>
    <row r="962" spans="10:12" x14ac:dyDescent="0.25">
      <c r="J962" s="1">
        <v>954</v>
      </c>
      <c r="K962" s="1">
        <f t="shared" si="36"/>
        <v>13.260465341957866</v>
      </c>
      <c r="L962" s="1">
        <f t="shared" si="37"/>
        <v>93.326574198854189</v>
      </c>
    </row>
    <row r="963" spans="10:12" x14ac:dyDescent="0.25">
      <c r="J963" s="1">
        <v>955</v>
      </c>
      <c r="K963" s="1">
        <f t="shared" si="36"/>
        <v>12.424954134483791</v>
      </c>
      <c r="L963" s="1">
        <f t="shared" si="37"/>
        <v>93.440866695764029</v>
      </c>
    </row>
    <row r="964" spans="10:12" x14ac:dyDescent="0.25">
      <c r="J964" s="1">
        <v>956</v>
      </c>
      <c r="K964" s="1">
        <f t="shared" si="36"/>
        <v>11.657707422344355</v>
      </c>
      <c r="L964" s="1">
        <f t="shared" si="37"/>
        <v>93.5579015241576</v>
      </c>
    </row>
    <row r="965" spans="10:12" x14ac:dyDescent="0.25">
      <c r="J965" s="1">
        <v>957</v>
      </c>
      <c r="K965" s="1">
        <f t="shared" si="36"/>
        <v>10.952846488146422</v>
      </c>
      <c r="L965" s="1">
        <f t="shared" si="37"/>
        <v>93.677475671930623</v>
      </c>
    </row>
    <row r="966" spans="10:12" x14ac:dyDescent="0.25">
      <c r="J966" s="1">
        <v>958</v>
      </c>
      <c r="K966" s="1">
        <f t="shared" si="36"/>
        <v>10.305010069411079</v>
      </c>
      <c r="L966" s="1">
        <f t="shared" si="37"/>
        <v>93.799403631036128</v>
      </c>
    </row>
    <row r="967" spans="10:12" x14ac:dyDescent="0.25">
      <c r="J967" s="1">
        <v>959</v>
      </c>
      <c r="K967" s="1">
        <f t="shared" si="36"/>
        <v>9.7093128859291635</v>
      </c>
      <c r="L967" s="1">
        <f t="shared" si="37"/>
        <v>93.92351584379044</v>
      </c>
    </row>
    <row r="968" spans="10:12" x14ac:dyDescent="0.25">
      <c r="J968" s="1">
        <v>960</v>
      </c>
      <c r="K968" s="1">
        <f t="shared" si="36"/>
        <v>9.1613063948334972</v>
      </c>
      <c r="L968" s="1">
        <f t="shared" si="37"/>
        <v>94.049657276774298</v>
      </c>
    </row>
    <row r="969" spans="10:12" x14ac:dyDescent="0.25">
      <c r="J969" s="1">
        <v>961</v>
      </c>
      <c r="K969" s="1">
        <f t="shared" ref="K969:K1008" si="38">$J$3*K968*L968-$L$3*K968</f>
        <v>8.6569419400806407</v>
      </c>
      <c r="L969" s="1">
        <f t="shared" ref="L969:L1008" si="39">$M$3*L968-$K$3*K968*L968</f>
        <v>94.177686114680867</v>
      </c>
    </row>
    <row r="970" spans="10:12" x14ac:dyDescent="0.25">
      <c r="J970" s="1">
        <v>962</v>
      </c>
      <c r="K970" s="1">
        <f t="shared" si="38"/>
        <v>8.1925363703740146</v>
      </c>
      <c r="L970" s="1">
        <f t="shared" si="39"/>
        <v>94.307472566180465</v>
      </c>
    </row>
    <row r="971" spans="10:12" x14ac:dyDescent="0.25">
      <c r="J971" s="1">
        <v>963</v>
      </c>
      <c r="K971" s="1">
        <f t="shared" si="38"/>
        <v>7.7647401301758023</v>
      </c>
      <c r="L971" s="1">
        <f t="shared" si="39"/>
        <v>94.438897773824223</v>
      </c>
    </row>
    <row r="972" spans="10:12" x14ac:dyDescent="0.25">
      <c r="J972" s="1">
        <v>964</v>
      </c>
      <c r="K972" s="1">
        <f t="shared" si="38"/>
        <v>7.3705077776700634</v>
      </c>
      <c r="L972" s="1">
        <f t="shared" si="39"/>
        <v>94.57185282013414</v>
      </c>
    </row>
    <row r="973" spans="10:12" x14ac:dyDescent="0.25">
      <c r="J973" s="1">
        <v>965</v>
      </c>
      <c r="K973" s="1">
        <f t="shared" si="38"/>
        <v>7.0070708474749006</v>
      </c>
      <c r="L973" s="1">
        <f t="shared" si="39"/>
        <v>94.70623782227571</v>
      </c>
    </row>
    <row r="974" spans="10:12" x14ac:dyDescent="0.25">
      <c r="J974" s="1">
        <v>966</v>
      </c>
      <c r="K974" s="1">
        <f t="shared" si="38"/>
        <v>6.67191295136967</v>
      </c>
      <c r="L974" s="1">
        <f t="shared" si="39"/>
        <v>94.841961108042227</v>
      </c>
    </row>
    <row r="975" spans="10:12" x14ac:dyDescent="0.25">
      <c r="J975" s="1">
        <v>967</v>
      </c>
      <c r="K975" s="1">
        <f t="shared" si="38"/>
        <v>6.362746994707777</v>
      </c>
      <c r="L975" s="1">
        <f t="shared" si="39"/>
        <v>94.978938466267309</v>
      </c>
    </row>
    <row r="976" spans="10:12" x14ac:dyDescent="0.25">
      <c r="J976" s="1">
        <v>968</v>
      </c>
      <c r="K976" s="1">
        <f t="shared" si="38"/>
        <v>6.0774943774287316</v>
      </c>
      <c r="L976" s="1">
        <f t="shared" si="39"/>
        <v>95.117092465201537</v>
      </c>
    </row>
    <row r="977" spans="10:12" x14ac:dyDescent="0.25">
      <c r="J977" s="1">
        <v>969</v>
      </c>
      <c r="K977" s="1">
        <f t="shared" si="38"/>
        <v>5.8142660449833272</v>
      </c>
      <c r="L977" s="1">
        <f t="shared" si="39"/>
        <v>95.256351832821736</v>
      </c>
    </row>
    <row r="978" spans="10:12" x14ac:dyDescent="0.25">
      <c r="J978" s="1">
        <v>970</v>
      </c>
      <c r="K978" s="1">
        <f t="shared" si="38"/>
        <v>5.5713452547056628</v>
      </c>
      <c r="L978" s="1">
        <f t="shared" si="39"/>
        <v>95.396650893475424</v>
      </c>
    </row>
    <row r="979" spans="10:12" x14ac:dyDescent="0.25">
      <c r="J979" s="1">
        <v>971</v>
      </c>
      <c r="K979" s="1">
        <f t="shared" si="38"/>
        <v>5.3471719261503186</v>
      </c>
      <c r="L979" s="1">
        <f t="shared" si="39"/>
        <v>95.537929055688892</v>
      </c>
    </row>
    <row r="980" spans="10:12" x14ac:dyDescent="0.25">
      <c r="J980" s="1">
        <v>972</v>
      </c>
      <c r="K980" s="1">
        <f t="shared" si="38"/>
        <v>5.1403284488372565</v>
      </c>
      <c r="L980" s="1">
        <f t="shared" si="39"/>
        <v>95.68013034637741</v>
      </c>
    </row>
    <row r="981" spans="10:12" x14ac:dyDescent="0.25">
      <c r="J981" s="1">
        <v>973</v>
      </c>
      <c r="K981" s="1">
        <f t="shared" si="38"/>
        <v>4.9495268270715291</v>
      </c>
      <c r="L981" s="1">
        <f t="shared" si="39"/>
        <v>95.823202987087782</v>
      </c>
    </row>
    <row r="982" spans="10:12" x14ac:dyDescent="0.25">
      <c r="J982" s="1">
        <v>974</v>
      </c>
      <c r="K982" s="1">
        <f t="shared" si="38"/>
        <v>4.7735970485400196</v>
      </c>
      <c r="L982" s="1">
        <f t="shared" si="39"/>
        <v>95.967099008271589</v>
      </c>
    </row>
    <row r="983" spans="10:12" x14ac:dyDescent="0.25">
      <c r="J983" s="1">
        <v>975</v>
      </c>
      <c r="K983" s="1">
        <f t="shared" si="38"/>
        <v>4.6114765708619778</v>
      </c>
      <c r="L983" s="1">
        <f t="shared" si="39"/>
        <v>96.111773897932622</v>
      </c>
    </row>
    <row r="984" spans="10:12" x14ac:dyDescent="0.25">
      <c r="J984" s="1">
        <v>976</v>
      </c>
      <c r="K984" s="1">
        <f t="shared" si="38"/>
        <v>4.4622008279080676</v>
      </c>
      <c r="L984" s="1">
        <f t="shared" si="39"/>
        <v>96.257186281312045</v>
      </c>
    </row>
    <row r="985" spans="10:12" x14ac:dyDescent="0.25">
      <c r="J985" s="1">
        <v>977</v>
      </c>
      <c r="K985" s="1">
        <f t="shared" si="38"/>
        <v>4.3248946653017253</v>
      </c>
      <c r="L985" s="1">
        <f t="shared" si="39"/>
        <v>96.403297628570357</v>
      </c>
    </row>
    <row r="986" spans="10:12" x14ac:dyDescent="0.25">
      <c r="J986" s="1">
        <v>978</v>
      </c>
      <c r="K986" s="1">
        <f t="shared" si="38"/>
        <v>4.1987646219332468</v>
      </c>
      <c r="L986" s="1">
        <f t="shared" si="39"/>
        <v>96.550071987696938</v>
      </c>
    </row>
    <row r="987" spans="10:12" x14ac:dyDescent="0.25">
      <c r="J987" s="1">
        <v>979</v>
      </c>
      <c r="K987" s="1">
        <f t="shared" si="38"/>
        <v>4.0830919814523323</v>
      </c>
      <c r="L987" s="1">
        <f t="shared" si="39"/>
        <v>96.697475740126208</v>
      </c>
    </row>
    <row r="988" spans="10:12" x14ac:dyDescent="0.25">
      <c r="J988" s="1">
        <v>980</v>
      </c>
      <c r="K988" s="1">
        <f t="shared" si="38"/>
        <v>3.9772265244949687</v>
      </c>
      <c r="L988" s="1">
        <f t="shared" si="39"/>
        <v>96.845477376765714</v>
      </c>
    </row>
    <row r="989" spans="10:12" x14ac:dyDescent="0.25">
      <c r="J989" s="1">
        <v>981</v>
      </c>
      <c r="K989" s="1">
        <f t="shared" si="38"/>
        <v>3.8805809188080009</v>
      </c>
      <c r="L989" s="1">
        <f t="shared" si="39"/>
        <v>96.994047292346991</v>
      </c>
    </row>
    <row r="990" spans="10:12" x14ac:dyDescent="0.25">
      <c r="J990" s="1">
        <v>982</v>
      </c>
      <c r="K990" s="1">
        <f t="shared" si="38"/>
        <v>3.7926256904418709</v>
      </c>
      <c r="L990" s="1">
        <f t="shared" si="39"/>
        <v>97.14315759619555</v>
      </c>
    </row>
    <row r="991" spans="10:12" x14ac:dyDescent="0.25">
      <c r="J991" s="1">
        <v>983</v>
      </c>
      <c r="K991" s="1">
        <f t="shared" si="38"/>
        <v>3.7128847247861287</v>
      </c>
      <c r="L991" s="1">
        <f t="shared" si="39"/>
        <v>97.292781937684211</v>
      </c>
    </row>
    <row r="992" spans="10:12" x14ac:dyDescent="0.25">
      <c r="J992" s="1">
        <v>984</v>
      </c>
      <c r="K992" s="1">
        <f t="shared" si="38"/>
        <v>3.6409312514312928</v>
      </c>
      <c r="L992" s="1">
        <f t="shared" si="39"/>
        <v>97.442895344784077</v>
      </c>
    </row>
    <row r="993" spans="10:12" x14ac:dyDescent="0.25">
      <c r="J993" s="1">
        <v>985</v>
      </c>
      <c r="K993" s="1">
        <f t="shared" si="38"/>
        <v>3.576384271670261</v>
      </c>
      <c r="L993" s="1">
        <f t="shared" si="39"/>
        <v>97.59347407426236</v>
      </c>
    </row>
    <row r="994" spans="10:12" x14ac:dyDescent="0.25">
      <c r="J994" s="1">
        <v>986</v>
      </c>
      <c r="K994" s="1">
        <f t="shared" si="38"/>
        <v>3.5189053919237088</v>
      </c>
      <c r="L994" s="1">
        <f t="shared" si="39"/>
        <v>97.744495472196249</v>
      </c>
    </row>
    <row r="995" spans="10:12" x14ac:dyDescent="0.25">
      <c r="J995" s="1">
        <v>987</v>
      </c>
      <c r="K995" s="1">
        <f t="shared" si="38"/>
        <v>3.4681960305113484</v>
      </c>
      <c r="L995" s="1">
        <f t="shared" si="39"/>
        <v>97.895937843578324</v>
      </c>
    </row>
    <row r="996" spans="10:12" x14ac:dyDescent="0.25">
      <c r="J996" s="1">
        <v>988</v>
      </c>
      <c r="K996" s="1">
        <f t="shared" si="38"/>
        <v>3.4239949690213072</v>
      </c>
      <c r="L996" s="1">
        <f t="shared" si="39"/>
        <v>98.047780329883224</v>
      </c>
    </row>
    <row r="997" spans="10:12" x14ac:dyDescent="0.25">
      <c r="J997" s="1">
        <v>989</v>
      </c>
      <c r="K997" s="1">
        <f t="shared" si="38"/>
        <v>3.3860762230811821</v>
      </c>
      <c r="L997" s="1">
        <f t="shared" si="39"/>
        <v>98.200002793547256</v>
      </c>
    </row>
    <row r="998" spans="10:12" x14ac:dyDescent="0.25">
      <c r="J998" s="1">
        <v>990</v>
      </c>
      <c r="K998" s="1">
        <f t="shared" si="38"/>
        <v>3.3542472106350223</v>
      </c>
      <c r="L998" s="1">
        <f t="shared" si="39"/>
        <v>98.352585708384325</v>
      </c>
    </row>
    <row r="999" spans="10:12" x14ac:dyDescent="0.25">
      <c r="J999" s="1">
        <v>991</v>
      </c>
      <c r="K999" s="1">
        <f t="shared" si="38"/>
        <v>3.3283471989090927</v>
      </c>
      <c r="L999" s="1">
        <f t="shared" si="39"/>
        <v>98.505510055022597</v>
      </c>
    </row>
    <row r="1000" spans="10:12" x14ac:dyDescent="0.25">
      <c r="J1000" s="1">
        <v>992</v>
      </c>
      <c r="K1000" s="1">
        <f t="shared" si="38"/>
        <v>3.30824601413395</v>
      </c>
      <c r="L1000" s="1">
        <f t="shared" si="39"/>
        <v>98.658757220498686</v>
      </c>
    </row>
    <row r="1001" spans="10:12" x14ac:dyDescent="0.25">
      <c r="J1001" s="1">
        <v>993</v>
      </c>
      <c r="K1001" s="1">
        <f t="shared" si="38"/>
        <v>3.2938430008089599</v>
      </c>
      <c r="L1001" s="1">
        <f t="shared" si="39"/>
        <v>98.812308901188388</v>
      </c>
    </row>
    <row r="1002" spans="10:12" x14ac:dyDescent="0.25">
      <c r="J1002" s="1">
        <v>994</v>
      </c>
      <c r="K1002" s="1">
        <f t="shared" si="38"/>
        <v>3.2850662198749916</v>
      </c>
      <c r="L1002" s="1">
        <f t="shared" si="39"/>
        <v>98.966147008288118</v>
      </c>
    </row>
    <row r="1003" spans="10:12" x14ac:dyDescent="0.25">
      <c r="J1003" s="1">
        <v>995</v>
      </c>
      <c r="K1003" s="1">
        <f t="shared" si="38"/>
        <v>3.2818718776284079</v>
      </c>
      <c r="L1003" s="1">
        <f t="shared" si="39"/>
        <v>99.120253575086991</v>
      </c>
    </row>
    <row r="1004" spans="10:12" x14ac:dyDescent="0.25">
      <c r="J1004" s="1">
        <v>996</v>
      </c>
      <c r="K1004" s="1">
        <f t="shared" si="38"/>
        <v>3.2842439795907161</v>
      </c>
      <c r="L1004" s="1">
        <f t="shared" si="39"/>
        <v>99.274610665288421</v>
      </c>
    </row>
    <row r="1005" spans="10:12" x14ac:dyDescent="0.25">
      <c r="J1005" s="1">
        <v>997</v>
      </c>
      <c r="K1005" s="1">
        <f t="shared" si="38"/>
        <v>3.2921942058692153</v>
      </c>
      <c r="L1005" s="1">
        <f t="shared" si="39"/>
        <v>99.429200281650438</v>
      </c>
    </row>
    <row r="1006" spans="10:12" x14ac:dyDescent="0.25">
      <c r="J1006" s="1">
        <v>998</v>
      </c>
      <c r="K1006" s="1">
        <f t="shared" si="38"/>
        <v>3.3057620068301707</v>
      </c>
      <c r="L1006" s="1">
        <f t="shared" si="39"/>
        <v>99.584004274217804</v>
      </c>
    </row>
    <row r="1007" spans="10:12" x14ac:dyDescent="0.25">
      <c r="J1007" s="1">
        <v>999</v>
      </c>
      <c r="K1007" s="1">
        <f t="shared" si="38"/>
        <v>3.3250149201829644</v>
      </c>
      <c r="L1007" s="1">
        <f t="shared" si="39"/>
        <v>99.739004247414243</v>
      </c>
    </row>
    <row r="1008" spans="10:12" x14ac:dyDescent="0.25">
      <c r="J1008" s="1">
        <v>1000</v>
      </c>
      <c r="K1008" s="1">
        <f t="shared" si="38"/>
        <v>3.3500491128668948</v>
      </c>
      <c r="L1008" s="1">
        <f t="shared" si="39"/>
        <v>99.894181465251719</v>
      </c>
    </row>
  </sheetData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38" r:id="rId4" name="Spinner 18">
              <controlPr defaultSize="0" autoPict="0">
                <anchor moveWithCells="1" sizeWithCells="1">
                  <from>
                    <xdr:col>10</xdr:col>
                    <xdr:colOff>419100</xdr:colOff>
                    <xdr:row>0</xdr:row>
                    <xdr:rowOff>9525</xdr:rowOff>
                  </from>
                  <to>
                    <xdr:col>10</xdr:col>
                    <xdr:colOff>600075</xdr:colOff>
                    <xdr:row>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9" r:id="rId5" name="Spinner 19">
              <controlPr defaultSize="0" autoPict="0">
                <anchor moveWithCells="1" sizeWithCells="1">
                  <from>
                    <xdr:col>11</xdr:col>
                    <xdr:colOff>438150</xdr:colOff>
                    <xdr:row>0</xdr:row>
                    <xdr:rowOff>0</xdr:rowOff>
                  </from>
                  <to>
                    <xdr:col>12</xdr:col>
                    <xdr:colOff>0</xdr:colOff>
                    <xdr:row>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0" r:id="rId6" name="Spinner 20">
              <controlPr defaultSize="0" autoPict="0">
                <anchor moveWithCells="1" sizeWithCells="1">
                  <from>
                    <xdr:col>12</xdr:col>
                    <xdr:colOff>419100</xdr:colOff>
                    <xdr:row>0</xdr:row>
                    <xdr:rowOff>9525</xdr:rowOff>
                  </from>
                  <to>
                    <xdr:col>12</xdr:col>
                    <xdr:colOff>600075</xdr:colOff>
                    <xdr:row>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1" r:id="rId7" name="Spinner 21">
              <controlPr defaultSize="0" autoPict="0">
                <anchor moveWithCells="1" sizeWithCells="1">
                  <from>
                    <xdr:col>13</xdr:col>
                    <xdr:colOff>457200</xdr:colOff>
                    <xdr:row>0</xdr:row>
                    <xdr:rowOff>0</xdr:rowOff>
                  </from>
                  <to>
                    <xdr:col>14</xdr:col>
                    <xdr:colOff>9525</xdr:colOff>
                    <xdr:row>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3" r:id="rId8" name="Spinner 23">
              <controlPr defaultSize="0" autoPict="0">
                <anchor moveWithCells="1" sizeWithCells="1">
                  <from>
                    <xdr:col>14</xdr:col>
                    <xdr:colOff>409575</xdr:colOff>
                    <xdr:row>0</xdr:row>
                    <xdr:rowOff>19050</xdr:rowOff>
                  </from>
                  <to>
                    <xdr:col>14</xdr:col>
                    <xdr:colOff>581025</xdr:colOff>
                    <xdr:row>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4" r:id="rId9" name="Spinner 24">
              <controlPr defaultSize="0" autoPict="0">
                <anchor moveWithCells="1" sizeWithCells="1">
                  <from>
                    <xdr:col>9</xdr:col>
                    <xdr:colOff>419100</xdr:colOff>
                    <xdr:row>0</xdr:row>
                    <xdr:rowOff>9525</xdr:rowOff>
                  </from>
                  <to>
                    <xdr:col>9</xdr:col>
                    <xdr:colOff>600075</xdr:colOff>
                    <xdr:row>1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E163"/>
  <sheetViews>
    <sheetView tabSelected="1" topLeftCell="J37" workbookViewId="0">
      <selection activeCell="M40" sqref="M40"/>
    </sheetView>
  </sheetViews>
  <sheetFormatPr defaultRowHeight="15" x14ac:dyDescent="0.25"/>
  <cols>
    <col min="1" max="1" width="25.42578125" customWidth="1"/>
    <col min="2" max="2" width="24.42578125" customWidth="1"/>
    <col min="3" max="3" width="27" customWidth="1"/>
    <col min="4" max="5" width="15.5703125" bestFit="1" customWidth="1"/>
    <col min="12" max="12" width="11.140625" bestFit="1" customWidth="1"/>
    <col min="13" max="13" width="12" bestFit="1" customWidth="1"/>
  </cols>
  <sheetData>
    <row r="1" spans="2:13" x14ac:dyDescent="0.25">
      <c r="J1">
        <v>0</v>
      </c>
      <c r="K1">
        <v>0</v>
      </c>
      <c r="L1">
        <f>J1</f>
        <v>0</v>
      </c>
      <c r="M1" t="s">
        <v>99</v>
      </c>
    </row>
    <row r="2" spans="2:13" x14ac:dyDescent="0.25">
      <c r="B2">
        <f ca="1">RANDBETWEEN(1,100)</f>
        <v>22</v>
      </c>
      <c r="C2">
        <f ca="1">RANDBETWEEN(1,100)</f>
        <v>34</v>
      </c>
      <c r="E2">
        <v>100</v>
      </c>
      <c r="F2">
        <v>3</v>
      </c>
      <c r="J2">
        <f>SUM($E$2:E2)/$E$29</f>
        <v>7.6863950807071479E-2</v>
      </c>
      <c r="K2">
        <f>SUM($F$2:F2)/$F$29</f>
        <v>2.0134228187919465E-3</v>
      </c>
      <c r="L2">
        <f t="shared" ref="L2:L28" si="0">J2</f>
        <v>7.6863950807071479E-2</v>
      </c>
      <c r="M2">
        <f>((K1+K2)*(J2-J1))/2</f>
        <v>7.7379816248729691E-5</v>
      </c>
    </row>
    <row r="3" spans="2:13" x14ac:dyDescent="0.25">
      <c r="B3">
        <f t="shared" ref="B3:C27" ca="1" si="1">RANDBETWEEN(1,100)</f>
        <v>20</v>
      </c>
      <c r="C3">
        <f t="shared" ca="1" si="1"/>
        <v>79</v>
      </c>
      <c r="E3">
        <v>96</v>
      </c>
      <c r="F3">
        <v>6</v>
      </c>
      <c r="J3">
        <f>SUM($E$2:E3)/$E$29</f>
        <v>0.15065334358186011</v>
      </c>
      <c r="K3">
        <f>SUM($F$2:F3)/$F$29</f>
        <v>6.0402684563758387E-3</v>
      </c>
      <c r="L3">
        <f t="shared" si="0"/>
        <v>0.15065334358186011</v>
      </c>
      <c r="M3">
        <f t="shared" ref="M3:M28" si="2">((K2+K3)*(J3-J2))/2</f>
        <v>2.9713849439512202E-4</v>
      </c>
    </row>
    <row r="4" spans="2:13" x14ac:dyDescent="0.25">
      <c r="B4">
        <f t="shared" ca="1" si="1"/>
        <v>31</v>
      </c>
      <c r="C4">
        <f t="shared" ca="1" si="1"/>
        <v>36</v>
      </c>
      <c r="E4">
        <v>87</v>
      </c>
      <c r="F4">
        <v>15</v>
      </c>
      <c r="J4">
        <f>SUM($E$2:E4)/$E$29</f>
        <v>0.21752498078401231</v>
      </c>
      <c r="K4">
        <f>SUM($F$2:F4)/$F$29</f>
        <v>1.6107382550335572E-2</v>
      </c>
      <c r="L4">
        <f t="shared" si="0"/>
        <v>0.21752498078401231</v>
      </c>
      <c r="M4">
        <f t="shared" si="2"/>
        <v>7.4052484150034315E-4</v>
      </c>
    </row>
    <row r="5" spans="2:13" x14ac:dyDescent="0.25">
      <c r="B5">
        <f t="shared" ca="1" si="1"/>
        <v>44</v>
      </c>
      <c r="C5">
        <f t="shared" ca="1" si="1"/>
        <v>55</v>
      </c>
      <c r="E5">
        <v>87</v>
      </c>
      <c r="F5">
        <v>17</v>
      </c>
      <c r="J5">
        <f>SUM($E$2:E5)/$E$29</f>
        <v>0.2843966179861645</v>
      </c>
      <c r="K5">
        <f>SUM($F$2:F5)/$F$29</f>
        <v>2.7516778523489934E-2</v>
      </c>
      <c r="L5">
        <f t="shared" si="0"/>
        <v>0.2843966179861645</v>
      </c>
      <c r="M5">
        <f t="shared" si="2"/>
        <v>1.4586095362885548E-3</v>
      </c>
    </row>
    <row r="6" spans="2:13" x14ac:dyDescent="0.25">
      <c r="B6">
        <f t="shared" ca="1" si="1"/>
        <v>51</v>
      </c>
      <c r="C6">
        <f t="shared" ca="1" si="1"/>
        <v>29</v>
      </c>
      <c r="E6">
        <v>79</v>
      </c>
      <c r="F6">
        <v>27</v>
      </c>
      <c r="J6">
        <f>SUM($E$2:E6)/$E$29</f>
        <v>0.34511913912375097</v>
      </c>
      <c r="K6">
        <f>SUM($F$2:F6)/$F$29</f>
        <v>4.5637583892617448E-2</v>
      </c>
      <c r="L6">
        <f t="shared" si="0"/>
        <v>0.34511913912375097</v>
      </c>
      <c r="M6">
        <f t="shared" si="2"/>
        <v>2.221058659059371E-3</v>
      </c>
    </row>
    <row r="7" spans="2:13" x14ac:dyDescent="0.25">
      <c r="B7">
        <f t="shared" ca="1" si="1"/>
        <v>15</v>
      </c>
      <c r="C7">
        <f t="shared" ca="1" si="1"/>
        <v>75</v>
      </c>
      <c r="E7">
        <v>77</v>
      </c>
      <c r="F7">
        <v>28</v>
      </c>
      <c r="J7">
        <f>SUM($E$2:E7)/$E$29</f>
        <v>0.40430438124519602</v>
      </c>
      <c r="K7">
        <f>SUM($F$2:F7)/$F$29</f>
        <v>6.4429530201342289E-2</v>
      </c>
      <c r="L7">
        <f t="shared" si="0"/>
        <v>0.40430438124519602</v>
      </c>
      <c r="M7">
        <f t="shared" si="2"/>
        <v>3.257174398629862E-3</v>
      </c>
    </row>
    <row r="8" spans="2:13" x14ac:dyDescent="0.25">
      <c r="B8">
        <f t="shared" ca="1" si="1"/>
        <v>26</v>
      </c>
      <c r="C8">
        <f t="shared" ca="1" si="1"/>
        <v>28</v>
      </c>
      <c r="E8">
        <v>75</v>
      </c>
      <c r="F8">
        <v>35</v>
      </c>
      <c r="J8">
        <f>SUM($E$2:E8)/$E$29</f>
        <v>0.46195234435049959</v>
      </c>
      <c r="K8">
        <f>SUM($F$2:F8)/$F$29</f>
        <v>8.7919463087248323E-2</v>
      </c>
      <c r="L8">
        <f t="shared" si="0"/>
        <v>0.46195234435049959</v>
      </c>
      <c r="M8">
        <f t="shared" si="2"/>
        <v>4.3913045721154067E-3</v>
      </c>
    </row>
    <row r="9" spans="2:13" x14ac:dyDescent="0.25">
      <c r="B9">
        <f t="shared" ca="1" si="1"/>
        <v>1</v>
      </c>
      <c r="C9">
        <f t="shared" ca="1" si="1"/>
        <v>90</v>
      </c>
      <c r="E9">
        <v>74</v>
      </c>
      <c r="F9">
        <v>38</v>
      </c>
      <c r="J9">
        <f>SUM($E$2:E9)/$E$29</f>
        <v>0.5188316679477325</v>
      </c>
      <c r="K9">
        <f>SUM($F$2:F9)/$F$29</f>
        <v>0.11342281879194631</v>
      </c>
      <c r="L9">
        <f t="shared" si="0"/>
        <v>0.5188316679477325</v>
      </c>
      <c r="M9">
        <f t="shared" si="2"/>
        <v>5.7261064024059973E-3</v>
      </c>
    </row>
    <row r="10" spans="2:13" x14ac:dyDescent="0.25">
      <c r="B10">
        <f t="shared" ca="1" si="1"/>
        <v>90</v>
      </c>
      <c r="C10">
        <f t="shared" ca="1" si="1"/>
        <v>9</v>
      </c>
      <c r="E10">
        <v>72</v>
      </c>
      <c r="F10">
        <v>40</v>
      </c>
      <c r="J10">
        <f>SUM($E$2:E10)/$E$29</f>
        <v>0.57417371252882399</v>
      </c>
      <c r="K10">
        <f>SUM($F$2:F10)/$F$29</f>
        <v>0.14026845637583893</v>
      </c>
      <c r="L10">
        <f t="shared" si="0"/>
        <v>0.57417371252882399</v>
      </c>
      <c r="M10">
        <f t="shared" si="2"/>
        <v>7.0198969300847586E-3</v>
      </c>
    </row>
    <row r="11" spans="2:13" x14ac:dyDescent="0.25">
      <c r="B11">
        <f t="shared" ca="1" si="1"/>
        <v>62</v>
      </c>
      <c r="C11">
        <f t="shared" ca="1" si="1"/>
        <v>33</v>
      </c>
      <c r="E11">
        <v>71</v>
      </c>
      <c r="F11">
        <v>47</v>
      </c>
      <c r="J11">
        <f>SUM($E$2:E11)/$E$29</f>
        <v>0.62874711760184476</v>
      </c>
      <c r="K11">
        <f>SUM($F$2:F11)/$F$29</f>
        <v>0.17181208053691274</v>
      </c>
      <c r="L11">
        <f t="shared" si="0"/>
        <v>0.62874711760184476</v>
      </c>
      <c r="M11">
        <f t="shared" si="2"/>
        <v>8.515648778172704E-3</v>
      </c>
    </row>
    <row r="12" spans="2:13" x14ac:dyDescent="0.25">
      <c r="B12">
        <f t="shared" ca="1" si="1"/>
        <v>23</v>
      </c>
      <c r="C12">
        <f t="shared" ca="1" si="1"/>
        <v>77</v>
      </c>
      <c r="E12">
        <v>69</v>
      </c>
      <c r="F12">
        <v>54</v>
      </c>
      <c r="J12">
        <f>SUM($E$2:E12)/$E$29</f>
        <v>0.681783243658724</v>
      </c>
      <c r="K12">
        <f>SUM($F$2:F12)/$F$29</f>
        <v>0.20805369127516779</v>
      </c>
      <c r="L12">
        <f t="shared" si="0"/>
        <v>0.681783243658724</v>
      </c>
      <c r="M12">
        <f t="shared" si="2"/>
        <v>1.0073304479259615E-2</v>
      </c>
    </row>
    <row r="13" spans="2:13" x14ac:dyDescent="0.25">
      <c r="B13">
        <f t="shared" ca="1" si="1"/>
        <v>33</v>
      </c>
      <c r="C13">
        <f t="shared" ca="1" si="1"/>
        <v>68</v>
      </c>
      <c r="E13">
        <v>56</v>
      </c>
      <c r="F13">
        <v>58</v>
      </c>
      <c r="J13">
        <f>SUM($E$2:E13)/$E$29</f>
        <v>0.7248270561106841</v>
      </c>
      <c r="K13">
        <f>SUM($F$2:F13)/$F$29</f>
        <v>0.24697986577181208</v>
      </c>
      <c r="L13">
        <f t="shared" si="0"/>
        <v>0.7248270561106841</v>
      </c>
      <c r="M13">
        <f t="shared" si="2"/>
        <v>9.7931895444392444E-3</v>
      </c>
    </row>
    <row r="14" spans="2:13" x14ac:dyDescent="0.25">
      <c r="B14">
        <f t="shared" ca="1" si="1"/>
        <v>49</v>
      </c>
      <c r="C14">
        <f t="shared" ca="1" si="1"/>
        <v>39</v>
      </c>
      <c r="E14">
        <v>53</v>
      </c>
      <c r="F14">
        <v>58</v>
      </c>
      <c r="J14">
        <f>SUM($E$2:E14)/$E$29</f>
        <v>0.76556495003843195</v>
      </c>
      <c r="K14">
        <f>SUM($F$2:F14)/$F$29</f>
        <v>0.2859060402684564</v>
      </c>
      <c r="L14">
        <f t="shared" si="0"/>
        <v>0.76556495003843195</v>
      </c>
      <c r="M14">
        <f t="shared" si="2"/>
        <v>1.085432475793013E-2</v>
      </c>
    </row>
    <row r="15" spans="2:13" x14ac:dyDescent="0.25">
      <c r="B15">
        <f t="shared" ca="1" si="1"/>
        <v>89</v>
      </c>
      <c r="C15">
        <f t="shared" ca="1" si="1"/>
        <v>72</v>
      </c>
      <c r="E15">
        <v>48</v>
      </c>
      <c r="F15">
        <v>60</v>
      </c>
      <c r="J15">
        <f>SUM($E$2:E15)/$E$29</f>
        <v>0.80245964642582623</v>
      </c>
      <c r="K15">
        <f>SUM($F$2:F15)/$F$29</f>
        <v>0.32617449664429532</v>
      </c>
      <c r="L15">
        <f t="shared" si="0"/>
        <v>0.80245964642582623</v>
      </c>
      <c r="M15">
        <f t="shared" si="2"/>
        <v>1.1291262787014629E-2</v>
      </c>
    </row>
    <row r="16" spans="2:13" x14ac:dyDescent="0.25">
      <c r="B16">
        <f t="shared" ca="1" si="1"/>
        <v>27</v>
      </c>
      <c r="C16">
        <f t="shared" ca="1" si="1"/>
        <v>45</v>
      </c>
      <c r="E16">
        <v>39</v>
      </c>
      <c r="F16">
        <v>60</v>
      </c>
      <c r="J16">
        <f>SUM($E$2:E16)/$E$29</f>
        <v>0.83243658724058411</v>
      </c>
      <c r="K16">
        <f>SUM($F$2:F16)/$F$29</f>
        <v>0.36644295302013424</v>
      </c>
      <c r="L16">
        <f t="shared" si="0"/>
        <v>0.83243658724058411</v>
      </c>
      <c r="M16">
        <f t="shared" si="2"/>
        <v>1.0381276147929575E-2</v>
      </c>
    </row>
    <row r="17" spans="1:13" x14ac:dyDescent="0.25">
      <c r="B17">
        <f t="shared" ca="1" si="1"/>
        <v>35</v>
      </c>
      <c r="C17">
        <f t="shared" ca="1" si="1"/>
        <v>11</v>
      </c>
      <c r="E17">
        <v>35</v>
      </c>
      <c r="F17">
        <v>62</v>
      </c>
      <c r="J17">
        <f>SUM($E$2:E17)/$E$29</f>
        <v>0.85933897002305915</v>
      </c>
      <c r="K17">
        <f>SUM($F$2:F17)/$F$29</f>
        <v>0.40805369127516777</v>
      </c>
      <c r="L17">
        <f t="shared" si="0"/>
        <v>0.85933897002305915</v>
      </c>
      <c r="M17">
        <f t="shared" si="2"/>
        <v>1.0417902594287312E-2</v>
      </c>
    </row>
    <row r="18" spans="1:13" x14ac:dyDescent="0.25">
      <c r="B18">
        <f t="shared" ca="1" si="1"/>
        <v>65</v>
      </c>
      <c r="C18">
        <f t="shared" ca="1" si="1"/>
        <v>12</v>
      </c>
      <c r="E18">
        <v>33</v>
      </c>
      <c r="F18">
        <v>67</v>
      </c>
      <c r="J18">
        <f>SUM($E$2:E18)/$E$29</f>
        <v>0.88470407378939275</v>
      </c>
      <c r="K18">
        <f>SUM($F$2:F18)/$F$29</f>
        <v>0.45302013422818793</v>
      </c>
      <c r="L18">
        <f t="shared" si="0"/>
        <v>0.88470407378939275</v>
      </c>
      <c r="M18">
        <f t="shared" si="2"/>
        <v>1.0920613467183227E-2</v>
      </c>
    </row>
    <row r="19" spans="1:13" x14ac:dyDescent="0.25">
      <c r="B19">
        <f t="shared" ca="1" si="1"/>
        <v>59</v>
      </c>
      <c r="C19">
        <f t="shared" ca="1" si="1"/>
        <v>49</v>
      </c>
      <c r="E19">
        <v>32</v>
      </c>
      <c r="F19">
        <v>68</v>
      </c>
      <c r="J19">
        <f>SUM($E$2:E19)/$E$29</f>
        <v>0.90930053804765565</v>
      </c>
      <c r="K19">
        <f>SUM($F$2:F19)/$F$29</f>
        <v>0.49865771812080539</v>
      </c>
      <c r="L19">
        <f t="shared" si="0"/>
        <v>0.90930053804765565</v>
      </c>
      <c r="M19">
        <f t="shared" si="2"/>
        <v>1.1703955140341202E-2</v>
      </c>
    </row>
    <row r="20" spans="1:13" x14ac:dyDescent="0.25">
      <c r="B20">
        <f t="shared" ca="1" si="1"/>
        <v>83</v>
      </c>
      <c r="C20">
        <f t="shared" ca="1" si="1"/>
        <v>31</v>
      </c>
      <c r="E20">
        <v>31</v>
      </c>
      <c r="F20">
        <v>74</v>
      </c>
      <c r="J20">
        <f>SUM($E$2:E20)/$E$29</f>
        <v>0.93312836279784783</v>
      </c>
      <c r="K20">
        <f>SUM($F$2:F20)/$F$29</f>
        <v>0.54832214765100673</v>
      </c>
      <c r="L20">
        <f t="shared" si="0"/>
        <v>0.93312836279784783</v>
      </c>
      <c r="M20">
        <f t="shared" si="2"/>
        <v>1.2473626379295237E-2</v>
      </c>
    </row>
    <row r="21" spans="1:13" x14ac:dyDescent="0.25">
      <c r="B21">
        <f t="shared" ca="1" si="1"/>
        <v>21</v>
      </c>
      <c r="C21">
        <f t="shared" ca="1" si="1"/>
        <v>22</v>
      </c>
      <c r="E21">
        <v>24</v>
      </c>
      <c r="F21">
        <v>75</v>
      </c>
      <c r="J21">
        <f>SUM($E$2:E21)/$E$29</f>
        <v>0.95157571099154492</v>
      </c>
      <c r="K21">
        <f>SUM($F$2:F21)/$F$29</f>
        <v>0.59865771812080537</v>
      </c>
      <c r="L21">
        <f t="shared" si="0"/>
        <v>0.95157571099154492</v>
      </c>
      <c r="M21">
        <f t="shared" si="2"/>
        <v>1.0579368477526283E-2</v>
      </c>
    </row>
    <row r="22" spans="1:13" x14ac:dyDescent="0.25">
      <c r="B22">
        <f t="shared" ca="1" si="1"/>
        <v>83</v>
      </c>
      <c r="C22">
        <f t="shared" ca="1" si="1"/>
        <v>79</v>
      </c>
      <c r="E22">
        <v>22</v>
      </c>
      <c r="F22">
        <v>75</v>
      </c>
      <c r="J22">
        <f>SUM($E$2:E22)/$E$29</f>
        <v>0.9684857801691007</v>
      </c>
      <c r="K22">
        <f>SUM($F$2:F22)/$F$29</f>
        <v>0.64899328859060401</v>
      </c>
      <c r="L22">
        <f t="shared" si="0"/>
        <v>0.9684857801691007</v>
      </c>
      <c r="M22">
        <f t="shared" si="2"/>
        <v>1.054893241646852E-2</v>
      </c>
    </row>
    <row r="23" spans="1:13" x14ac:dyDescent="0.25">
      <c r="B23">
        <f t="shared" ca="1" si="1"/>
        <v>81</v>
      </c>
      <c r="C23">
        <f t="shared" ca="1" si="1"/>
        <v>64</v>
      </c>
      <c r="E23">
        <v>14</v>
      </c>
      <c r="F23">
        <v>79</v>
      </c>
      <c r="J23">
        <f>SUM($E$2:E23)/$E$29</f>
        <v>0.97924673328209066</v>
      </c>
      <c r="K23">
        <f>SUM($F$2:F23)/$F$29</f>
        <v>0.70201342281879198</v>
      </c>
      <c r="L23">
        <f t="shared" si="0"/>
        <v>0.97924673328209066</v>
      </c>
      <c r="M23">
        <f t="shared" si="2"/>
        <v>7.2690599384056401E-3</v>
      </c>
    </row>
    <row r="24" spans="1:13" x14ac:dyDescent="0.25">
      <c r="B24">
        <f t="shared" ca="1" si="1"/>
        <v>33</v>
      </c>
      <c r="C24">
        <f t="shared" ca="1" si="1"/>
        <v>52</v>
      </c>
      <c r="E24">
        <v>12</v>
      </c>
      <c r="F24">
        <v>81</v>
      </c>
      <c r="J24">
        <f>SUM($E$2:E24)/$E$29</f>
        <v>0.98847040737893932</v>
      </c>
      <c r="K24">
        <f>SUM($F$2:F24)/$F$29</f>
        <v>0.75637583892617455</v>
      </c>
      <c r="L24">
        <f t="shared" si="0"/>
        <v>0.98847040737893932</v>
      </c>
      <c r="M24">
        <f t="shared" si="2"/>
        <v>6.7258536283396403E-3</v>
      </c>
    </row>
    <row r="25" spans="1:13" x14ac:dyDescent="0.25">
      <c r="B25">
        <f t="shared" ca="1" si="1"/>
        <v>33</v>
      </c>
      <c r="C25">
        <f t="shared" ca="1" si="1"/>
        <v>57</v>
      </c>
      <c r="E25">
        <v>6</v>
      </c>
      <c r="F25">
        <v>84</v>
      </c>
      <c r="J25">
        <f>SUM($E$2:E25)/$E$29</f>
        <v>0.99308224442736359</v>
      </c>
      <c r="K25">
        <f>SUM($F$2:F25)/$F$29</f>
        <v>0.81275167785234903</v>
      </c>
      <c r="L25">
        <f t="shared" si="0"/>
        <v>0.99308224442736359</v>
      </c>
      <c r="M25">
        <f t="shared" si="2"/>
        <v>3.6182802077905866E-3</v>
      </c>
    </row>
    <row r="26" spans="1:13" x14ac:dyDescent="0.25">
      <c r="B26">
        <f ca="1">RANDBETWEEN(1,100)</f>
        <v>43</v>
      </c>
      <c r="C26">
        <f ca="1">RANDBETWEEN(1,100)</f>
        <v>74</v>
      </c>
      <c r="E26">
        <v>3</v>
      </c>
      <c r="F26">
        <v>87</v>
      </c>
      <c r="J26">
        <f>SUM($E$2:E26)/$E$29</f>
        <v>0.99538816295157573</v>
      </c>
      <c r="K26">
        <f>SUM($F$2:F26)/$F$29</f>
        <v>0.87114093959731542</v>
      </c>
      <c r="L26">
        <f t="shared" si="0"/>
        <v>0.99538816295157573</v>
      </c>
      <c r="M26">
        <f t="shared" si="2"/>
        <v>1.9414595896806207E-3</v>
      </c>
    </row>
    <row r="27" spans="1:13" x14ac:dyDescent="0.25">
      <c r="B27">
        <f t="shared" ca="1" si="1"/>
        <v>42</v>
      </c>
      <c r="C27">
        <f t="shared" ca="1" si="1"/>
        <v>51</v>
      </c>
      <c r="E27">
        <v>3</v>
      </c>
      <c r="F27">
        <v>94</v>
      </c>
      <c r="J27">
        <f>SUM($E$2:E27)/$E$29</f>
        <v>0.99769408147578786</v>
      </c>
      <c r="K27">
        <f>SUM($F$2:F27)/$F$29</f>
        <v>0.93422818791946305</v>
      </c>
      <c r="L27">
        <f t="shared" si="0"/>
        <v>0.99769408147578786</v>
      </c>
      <c r="M27">
        <f t="shared" si="2"/>
        <v>2.0815170570908205E-3</v>
      </c>
    </row>
    <row r="28" spans="1:13" x14ac:dyDescent="0.25">
      <c r="B28">
        <f t="shared" ref="B28:C28" ca="1" si="3">RANDBETWEEN(1,100)</f>
        <v>28</v>
      </c>
      <c r="C28">
        <f t="shared" ca="1" si="3"/>
        <v>7</v>
      </c>
      <c r="E28">
        <v>3</v>
      </c>
      <c r="F28">
        <v>98</v>
      </c>
      <c r="J28">
        <f>SUM($E$2:E28)/$E$29</f>
        <v>1</v>
      </c>
      <c r="K28">
        <f>SUM($F$2:F28)/$F$29</f>
        <v>1</v>
      </c>
      <c r="L28">
        <f t="shared" si="0"/>
        <v>1</v>
      </c>
      <c r="M28">
        <f t="shared" si="2"/>
        <v>2.2300863042883814E-3</v>
      </c>
    </row>
    <row r="29" spans="1:13" x14ac:dyDescent="0.25">
      <c r="E29">
        <f>SUM(E2:E28)</f>
        <v>1301</v>
      </c>
      <c r="F29">
        <f>SUM(F2:F28)</f>
        <v>1490</v>
      </c>
      <c r="L29" s="9" t="s">
        <v>100</v>
      </c>
      <c r="M29" s="9">
        <f>0.5-SUM(M2:M28)</f>
        <v>0.32339114465382846</v>
      </c>
    </row>
    <row r="31" spans="1:13" x14ac:dyDescent="0.25">
      <c r="A31" s="24"/>
      <c r="B31" s="24"/>
      <c r="C31" s="24"/>
    </row>
    <row r="32" spans="1:13" ht="15" customHeight="1" thickBot="1" x14ac:dyDescent="0.3">
      <c r="A32" s="24"/>
      <c r="B32" s="24"/>
      <c r="C32" s="24"/>
    </row>
    <row r="33" spans="1:135" ht="15" customHeight="1" x14ac:dyDescent="0.25">
      <c r="A33" s="43" t="s">
        <v>101</v>
      </c>
      <c r="B33" s="28" t="s">
        <v>102</v>
      </c>
      <c r="C33" s="28" t="s">
        <v>104</v>
      </c>
      <c r="D33" s="28" t="s">
        <v>105</v>
      </c>
      <c r="E33" s="29" t="s">
        <v>106</v>
      </c>
    </row>
    <row r="34" spans="1:135" ht="15" customHeight="1" thickBot="1" x14ac:dyDescent="0.3">
      <c r="A34" s="44"/>
      <c r="B34" s="25" t="s">
        <v>103</v>
      </c>
      <c r="C34" s="25" t="s">
        <v>103</v>
      </c>
      <c r="D34" s="25" t="s">
        <v>103</v>
      </c>
      <c r="E34" s="30" t="s">
        <v>103</v>
      </c>
    </row>
    <row r="35" spans="1:135" ht="15" customHeight="1" thickBot="1" x14ac:dyDescent="0.3">
      <c r="A35" s="31" t="s">
        <v>107</v>
      </c>
      <c r="B35" s="26">
        <v>4.8099999999999996</v>
      </c>
      <c r="C35" s="26">
        <v>7.61</v>
      </c>
      <c r="D35" s="26">
        <v>7.24</v>
      </c>
      <c r="E35" s="32">
        <v>0.75</v>
      </c>
      <c r="F35" s="23"/>
      <c r="G35" s="23"/>
    </row>
    <row r="36" spans="1:135" ht="15" customHeight="1" thickBot="1" x14ac:dyDescent="0.3">
      <c r="A36" s="33" t="s">
        <v>108</v>
      </c>
      <c r="B36" s="27">
        <v>4.92</v>
      </c>
      <c r="C36" s="27">
        <v>7.74</v>
      </c>
      <c r="D36" s="27">
        <v>7.4</v>
      </c>
      <c r="E36" s="34">
        <v>0.73</v>
      </c>
      <c r="F36" s="23"/>
      <c r="G36" s="38"/>
    </row>
    <row r="37" spans="1:135" ht="15" customHeight="1" thickBot="1" x14ac:dyDescent="0.3">
      <c r="A37" s="31" t="s">
        <v>109</v>
      </c>
      <c r="B37" s="26">
        <v>4.9000000000000004</v>
      </c>
      <c r="C37" s="26">
        <v>7.74</v>
      </c>
      <c r="D37" s="26">
        <v>7.48</v>
      </c>
      <c r="E37" s="32">
        <v>0.77</v>
      </c>
      <c r="F37" s="23"/>
      <c r="G37" s="38"/>
    </row>
    <row r="38" spans="1:135" ht="15" customHeight="1" thickBot="1" x14ac:dyDescent="0.3">
      <c r="A38" s="33" t="s">
        <v>110</v>
      </c>
      <c r="B38" s="27">
        <v>5.01</v>
      </c>
      <c r="C38" s="27">
        <v>7.82</v>
      </c>
      <c r="D38" s="27">
        <v>7.57</v>
      </c>
      <c r="E38" s="34">
        <v>0.75</v>
      </c>
      <c r="F38" s="23"/>
      <c r="G38" s="38"/>
    </row>
    <row r="39" spans="1:135" ht="15" customHeight="1" thickBot="1" x14ac:dyDescent="0.3">
      <c r="A39" s="31" t="s">
        <v>111</v>
      </c>
      <c r="B39" s="26">
        <v>4.88</v>
      </c>
      <c r="C39" s="26">
        <v>7.77</v>
      </c>
      <c r="D39" s="26">
        <v>7.58</v>
      </c>
      <c r="E39" s="32">
        <v>0.78</v>
      </c>
      <c r="F39" s="23"/>
      <c r="G39" s="38"/>
      <c r="J39" s="45" t="s">
        <v>238</v>
      </c>
    </row>
    <row r="40" spans="1:135" ht="15" customHeight="1" thickBot="1" x14ac:dyDescent="0.3">
      <c r="A40" s="33" t="s">
        <v>112</v>
      </c>
      <c r="B40" s="27">
        <v>5.05</v>
      </c>
      <c r="C40" s="27">
        <v>7.9</v>
      </c>
      <c r="D40" s="27">
        <v>7.73</v>
      </c>
      <c r="E40" s="34">
        <v>0.78</v>
      </c>
      <c r="F40" s="23"/>
      <c r="G40" s="23"/>
      <c r="J40" s="45" t="s">
        <v>239</v>
      </c>
    </row>
    <row r="41" spans="1:135" ht="15" customHeight="1" thickBot="1" x14ac:dyDescent="0.3">
      <c r="A41" s="31" t="s">
        <v>113</v>
      </c>
      <c r="B41" s="26">
        <v>5.23</v>
      </c>
      <c r="C41" s="26">
        <v>8.0500000000000007</v>
      </c>
      <c r="D41" s="26">
        <v>7.89</v>
      </c>
      <c r="E41" s="32">
        <v>0.81</v>
      </c>
      <c r="F41" s="23" t="s">
        <v>236</v>
      </c>
      <c r="G41" s="23" t="s">
        <v>107</v>
      </c>
      <c r="H41" t="s">
        <v>108</v>
      </c>
      <c r="I41" t="s">
        <v>109</v>
      </c>
      <c r="J41" t="s">
        <v>110</v>
      </c>
      <c r="K41" t="s">
        <v>111</v>
      </c>
      <c r="L41" t="s">
        <v>112</v>
      </c>
      <c r="M41" t="s">
        <v>113</v>
      </c>
      <c r="N41" t="s">
        <v>114</v>
      </c>
      <c r="O41" t="s">
        <v>115</v>
      </c>
      <c r="P41" t="s">
        <v>116</v>
      </c>
      <c r="Q41" t="s">
        <v>117</v>
      </c>
      <c r="R41" t="s">
        <v>118</v>
      </c>
      <c r="S41" t="s">
        <v>119</v>
      </c>
      <c r="T41" t="s">
        <v>120</v>
      </c>
      <c r="U41" t="s">
        <v>121</v>
      </c>
      <c r="V41" t="s">
        <v>122</v>
      </c>
      <c r="W41" t="s">
        <v>123</v>
      </c>
      <c r="X41" t="s">
        <v>124</v>
      </c>
      <c r="Y41" t="s">
        <v>125</v>
      </c>
      <c r="Z41" t="s">
        <v>126</v>
      </c>
      <c r="AA41" t="s">
        <v>127</v>
      </c>
      <c r="AB41" t="s">
        <v>128</v>
      </c>
      <c r="AC41" t="s">
        <v>129</v>
      </c>
      <c r="AD41" t="s">
        <v>130</v>
      </c>
      <c r="AE41" t="s">
        <v>131</v>
      </c>
      <c r="AF41" t="s">
        <v>132</v>
      </c>
      <c r="AG41" t="s">
        <v>133</v>
      </c>
      <c r="AH41" t="s">
        <v>134</v>
      </c>
      <c r="AI41" t="s">
        <v>135</v>
      </c>
      <c r="AJ41" t="s">
        <v>136</v>
      </c>
      <c r="AK41" t="s">
        <v>137</v>
      </c>
      <c r="AL41" t="s">
        <v>138</v>
      </c>
      <c r="AM41" t="s">
        <v>139</v>
      </c>
      <c r="AN41" t="s">
        <v>140</v>
      </c>
      <c r="AO41" t="s">
        <v>141</v>
      </c>
      <c r="AP41" t="s">
        <v>142</v>
      </c>
      <c r="AQ41" t="s">
        <v>143</v>
      </c>
      <c r="AR41" t="s">
        <v>144</v>
      </c>
      <c r="AS41" t="s">
        <v>145</v>
      </c>
      <c r="AT41" t="s">
        <v>146</v>
      </c>
      <c r="AU41" t="s">
        <v>147</v>
      </c>
      <c r="AV41" t="s">
        <v>148</v>
      </c>
      <c r="AW41" t="s">
        <v>149</v>
      </c>
      <c r="AX41" t="s">
        <v>150</v>
      </c>
      <c r="AY41" t="s">
        <v>151</v>
      </c>
      <c r="AZ41" t="s">
        <v>152</v>
      </c>
      <c r="BA41" t="s">
        <v>153</v>
      </c>
      <c r="BB41" t="s">
        <v>154</v>
      </c>
      <c r="BC41" t="s">
        <v>155</v>
      </c>
      <c r="BD41" t="s">
        <v>156</v>
      </c>
      <c r="BE41" t="s">
        <v>157</v>
      </c>
      <c r="BF41" t="s">
        <v>158</v>
      </c>
      <c r="BG41" t="s">
        <v>159</v>
      </c>
      <c r="BH41" t="s">
        <v>160</v>
      </c>
      <c r="BI41" t="s">
        <v>161</v>
      </c>
      <c r="BJ41" t="s">
        <v>162</v>
      </c>
      <c r="BK41" t="s">
        <v>163</v>
      </c>
      <c r="BL41" t="s">
        <v>164</v>
      </c>
      <c r="BM41" t="s">
        <v>165</v>
      </c>
      <c r="BN41" t="s">
        <v>166</v>
      </c>
      <c r="BO41" t="s">
        <v>167</v>
      </c>
      <c r="BP41" t="s">
        <v>168</v>
      </c>
      <c r="BQ41" t="s">
        <v>169</v>
      </c>
      <c r="BR41" t="s">
        <v>170</v>
      </c>
      <c r="BS41" t="s">
        <v>171</v>
      </c>
      <c r="BT41" t="s">
        <v>172</v>
      </c>
      <c r="BU41" t="s">
        <v>173</v>
      </c>
      <c r="BV41" t="s">
        <v>174</v>
      </c>
      <c r="BW41" t="s">
        <v>175</v>
      </c>
      <c r="BX41" t="s">
        <v>176</v>
      </c>
      <c r="BY41" t="s">
        <v>177</v>
      </c>
      <c r="BZ41" t="s">
        <v>178</v>
      </c>
      <c r="CA41" t="s">
        <v>179</v>
      </c>
      <c r="CB41" t="s">
        <v>180</v>
      </c>
      <c r="CC41" t="s">
        <v>181</v>
      </c>
      <c r="CD41" t="s">
        <v>182</v>
      </c>
      <c r="CE41" t="s">
        <v>183</v>
      </c>
      <c r="CF41" t="s">
        <v>184</v>
      </c>
      <c r="CG41" t="s">
        <v>185</v>
      </c>
      <c r="CH41" t="s">
        <v>186</v>
      </c>
      <c r="CI41" t="s">
        <v>187</v>
      </c>
      <c r="CJ41" t="s">
        <v>188</v>
      </c>
      <c r="CK41" t="s">
        <v>189</v>
      </c>
      <c r="CL41" t="s">
        <v>190</v>
      </c>
      <c r="CM41" t="s">
        <v>191</v>
      </c>
      <c r="CN41" t="s">
        <v>192</v>
      </c>
      <c r="CO41" t="s">
        <v>193</v>
      </c>
      <c r="CP41" t="s">
        <v>194</v>
      </c>
      <c r="CQ41" t="s">
        <v>195</v>
      </c>
      <c r="CR41" t="s">
        <v>196</v>
      </c>
      <c r="CS41" t="s">
        <v>197</v>
      </c>
      <c r="CT41" t="s">
        <v>198</v>
      </c>
      <c r="CU41" t="s">
        <v>199</v>
      </c>
      <c r="CV41" t="s">
        <v>200</v>
      </c>
      <c r="CW41" t="s">
        <v>201</v>
      </c>
      <c r="CX41" t="s">
        <v>202</v>
      </c>
      <c r="CY41" t="s">
        <v>203</v>
      </c>
      <c r="CZ41" t="s">
        <v>204</v>
      </c>
      <c r="DA41" t="s">
        <v>205</v>
      </c>
      <c r="DB41" t="s">
        <v>206</v>
      </c>
      <c r="DC41" t="s">
        <v>207</v>
      </c>
      <c r="DD41" t="s">
        <v>208</v>
      </c>
      <c r="DE41" t="s">
        <v>209</v>
      </c>
      <c r="DF41" t="s">
        <v>210</v>
      </c>
      <c r="DG41" t="s">
        <v>211</v>
      </c>
      <c r="DH41" t="s">
        <v>212</v>
      </c>
      <c r="DI41" t="s">
        <v>213</v>
      </c>
      <c r="DJ41" t="s">
        <v>214</v>
      </c>
      <c r="DK41" t="s">
        <v>215</v>
      </c>
      <c r="DL41" t="s">
        <v>216</v>
      </c>
      <c r="DM41" t="s">
        <v>217</v>
      </c>
      <c r="DN41" t="s">
        <v>218</v>
      </c>
      <c r="DO41" t="s">
        <v>219</v>
      </c>
      <c r="DP41" t="s">
        <v>220</v>
      </c>
      <c r="DQ41" t="s">
        <v>221</v>
      </c>
      <c r="DR41" t="s">
        <v>222</v>
      </c>
      <c r="DS41" t="s">
        <v>223</v>
      </c>
      <c r="DT41" t="s">
        <v>224</v>
      </c>
      <c r="DU41" t="s">
        <v>225</v>
      </c>
      <c r="DV41" t="s">
        <v>226</v>
      </c>
      <c r="DW41" t="s">
        <v>227</v>
      </c>
      <c r="DX41" t="s">
        <v>228</v>
      </c>
      <c r="DY41" t="s">
        <v>229</v>
      </c>
      <c r="DZ41" t="s">
        <v>230</v>
      </c>
      <c r="EA41" t="s">
        <v>231</v>
      </c>
      <c r="EB41" t="s">
        <v>232</v>
      </c>
      <c r="EC41" t="s">
        <v>233</v>
      </c>
      <c r="ED41" t="s">
        <v>234</v>
      </c>
      <c r="EE41" t="s">
        <v>235</v>
      </c>
    </row>
    <row r="42" spans="1:135" ht="15" customHeight="1" thickBot="1" x14ac:dyDescent="0.3">
      <c r="A42" s="33" t="s">
        <v>114</v>
      </c>
      <c r="B42" s="27">
        <v>5.24</v>
      </c>
      <c r="C42" s="27">
        <v>8.0299999999999994</v>
      </c>
      <c r="D42" s="27">
        <v>7.93</v>
      </c>
      <c r="E42" s="34">
        <v>0.83</v>
      </c>
      <c r="F42" s="39">
        <v>0.5</v>
      </c>
      <c r="G42">
        <v>0.75</v>
      </c>
      <c r="H42">
        <v>0.73</v>
      </c>
      <c r="I42">
        <v>0.77</v>
      </c>
      <c r="J42">
        <v>0.75</v>
      </c>
      <c r="K42">
        <v>0.78</v>
      </c>
      <c r="L42">
        <v>0.78</v>
      </c>
      <c r="M42">
        <v>0.81</v>
      </c>
      <c r="N42">
        <v>0.83</v>
      </c>
      <c r="O42">
        <v>0.88</v>
      </c>
      <c r="P42">
        <v>0.92</v>
      </c>
      <c r="Q42">
        <v>0.93</v>
      </c>
      <c r="R42">
        <v>0.93</v>
      </c>
      <c r="S42">
        <v>1</v>
      </c>
      <c r="T42">
        <v>1</v>
      </c>
      <c r="U42">
        <v>0.94</v>
      </c>
      <c r="V42">
        <v>0.96</v>
      </c>
      <c r="W42">
        <v>0.98</v>
      </c>
      <c r="X42">
        <v>0.97</v>
      </c>
      <c r="Y42">
        <v>0.92</v>
      </c>
      <c r="Z42">
        <v>0.92</v>
      </c>
      <c r="AA42">
        <v>0.94</v>
      </c>
      <c r="AB42">
        <v>0.9</v>
      </c>
      <c r="AC42">
        <v>0.93</v>
      </c>
      <c r="AD42">
        <v>1.01</v>
      </c>
      <c r="AE42">
        <v>1.05</v>
      </c>
      <c r="AF42">
        <v>1.05</v>
      </c>
      <c r="AG42">
        <v>1.07</v>
      </c>
      <c r="AH42">
        <v>1.06</v>
      </c>
      <c r="AI42">
        <v>1.06</v>
      </c>
      <c r="AJ42">
        <v>1.04</v>
      </c>
      <c r="AK42">
        <v>1.07</v>
      </c>
      <c r="AL42">
        <v>1.1200000000000001</v>
      </c>
      <c r="AM42">
        <v>1.17</v>
      </c>
      <c r="AN42">
        <v>1.1499999999999999</v>
      </c>
      <c r="AO42">
        <v>1.24</v>
      </c>
      <c r="AP42">
        <v>1.21</v>
      </c>
      <c r="AQ42">
        <v>1.26</v>
      </c>
      <c r="AR42">
        <v>1.25</v>
      </c>
      <c r="AS42">
        <v>1.29</v>
      </c>
      <c r="AT42">
        <v>1.29</v>
      </c>
      <c r="AU42">
        <v>1.31</v>
      </c>
      <c r="AV42">
        <v>1.36</v>
      </c>
      <c r="AW42">
        <v>1.41</v>
      </c>
      <c r="AX42">
        <v>1.4</v>
      </c>
      <c r="AY42">
        <v>1.45</v>
      </c>
      <c r="AZ42">
        <v>1.38</v>
      </c>
      <c r="BA42">
        <v>1.35</v>
      </c>
      <c r="BB42">
        <v>1.35</v>
      </c>
      <c r="BC42">
        <v>1.32</v>
      </c>
      <c r="BD42">
        <v>1.29</v>
      </c>
      <c r="BE42">
        <v>1.27</v>
      </c>
      <c r="BF42">
        <v>1.21</v>
      </c>
      <c r="BG42">
        <v>1.21</v>
      </c>
      <c r="BH42">
        <v>1.25</v>
      </c>
      <c r="BI42">
        <v>1.18</v>
      </c>
      <c r="BJ42">
        <v>1.1200000000000001</v>
      </c>
      <c r="BK42">
        <v>1.1399999999999999</v>
      </c>
      <c r="BL42">
        <v>1.24</v>
      </c>
      <c r="BM42">
        <v>1.21</v>
      </c>
      <c r="BN42">
        <v>1.26</v>
      </c>
      <c r="BO42">
        <v>1.29</v>
      </c>
      <c r="BP42">
        <v>1.31</v>
      </c>
      <c r="BQ42">
        <v>1.29</v>
      </c>
      <c r="BR42">
        <v>1.29</v>
      </c>
      <c r="BS42">
        <v>1.34</v>
      </c>
      <c r="BT42">
        <v>1.39</v>
      </c>
      <c r="BU42">
        <v>1.4</v>
      </c>
      <c r="BV42">
        <v>1.36</v>
      </c>
      <c r="BW42">
        <v>1.36</v>
      </c>
      <c r="BX42">
        <v>1.39</v>
      </c>
      <c r="BY42">
        <v>1.4</v>
      </c>
      <c r="BZ42">
        <v>1.35</v>
      </c>
      <c r="CA42">
        <v>1.24</v>
      </c>
      <c r="CB42">
        <v>1.1100000000000001</v>
      </c>
      <c r="CC42">
        <v>1.03</v>
      </c>
      <c r="CD42">
        <v>0.97</v>
      </c>
      <c r="CE42">
        <v>0.67</v>
      </c>
      <c r="CF42">
        <v>0.64</v>
      </c>
      <c r="CG42">
        <v>0.65</v>
      </c>
      <c r="CH42">
        <v>0.56999999999999995</v>
      </c>
      <c r="CI42">
        <v>0.43</v>
      </c>
      <c r="CJ42">
        <v>0.4</v>
      </c>
      <c r="CK42">
        <v>0.34</v>
      </c>
      <c r="CL42">
        <v>0.24</v>
      </c>
      <c r="CM42">
        <v>0.31</v>
      </c>
      <c r="CN42">
        <v>0.31</v>
      </c>
      <c r="CO42">
        <v>0.26</v>
      </c>
      <c r="CP42">
        <v>0.18</v>
      </c>
      <c r="CQ42">
        <v>0.28000000000000003</v>
      </c>
      <c r="CR42">
        <v>0.37</v>
      </c>
      <c r="CS42">
        <v>0.39</v>
      </c>
      <c r="CT42">
        <v>0.38</v>
      </c>
      <c r="CU42">
        <v>0.46</v>
      </c>
      <c r="CV42">
        <v>0.55000000000000004</v>
      </c>
      <c r="CW42">
        <v>0.51</v>
      </c>
      <c r="CX42">
        <v>0.55000000000000004</v>
      </c>
      <c r="CY42">
        <v>0.64</v>
      </c>
      <c r="CZ42">
        <v>0.63</v>
      </c>
      <c r="DA42">
        <v>0.65</v>
      </c>
      <c r="DB42">
        <v>0.74</v>
      </c>
      <c r="DC42">
        <v>0.77</v>
      </c>
      <c r="DD42">
        <v>0.78</v>
      </c>
      <c r="DE42">
        <v>0.82</v>
      </c>
      <c r="DF42">
        <v>0.82</v>
      </c>
      <c r="DG42">
        <v>0.85</v>
      </c>
      <c r="DH42">
        <v>0.96</v>
      </c>
      <c r="DI42">
        <v>0.99</v>
      </c>
      <c r="DJ42">
        <v>0.97</v>
      </c>
      <c r="DK42">
        <v>1.0900000000000001</v>
      </c>
      <c r="DL42">
        <v>1.1299999999999999</v>
      </c>
      <c r="DM42">
        <v>1.1599999999999999</v>
      </c>
      <c r="DN42">
        <v>1.28</v>
      </c>
      <c r="DO42">
        <v>1.34</v>
      </c>
      <c r="DP42">
        <v>1.39</v>
      </c>
      <c r="DQ42">
        <v>1.43</v>
      </c>
      <c r="DR42">
        <v>1.56</v>
      </c>
      <c r="DS42">
        <v>1.61</v>
      </c>
      <c r="DT42">
        <v>1.55</v>
      </c>
      <c r="DU42">
        <v>1.63</v>
      </c>
      <c r="DV42">
        <v>1.71</v>
      </c>
      <c r="DW42">
        <v>1.84</v>
      </c>
      <c r="DX42">
        <v>1.96</v>
      </c>
      <c r="DY42">
        <v>1.86</v>
      </c>
      <c r="DZ42">
        <v>1.97</v>
      </c>
      <c r="EA42">
        <v>2.0699999999999998</v>
      </c>
      <c r="EB42">
        <v>2.27</v>
      </c>
      <c r="EC42">
        <v>2.4700000000000002</v>
      </c>
      <c r="ED42">
        <v>2.95</v>
      </c>
      <c r="EE42">
        <v>3.42</v>
      </c>
    </row>
    <row r="43" spans="1:135" ht="15" customHeight="1" thickBot="1" x14ac:dyDescent="0.3">
      <c r="A43" s="31" t="s">
        <v>115</v>
      </c>
      <c r="B43" s="26">
        <v>5.35</v>
      </c>
      <c r="C43" s="26">
        <v>8.0500000000000007</v>
      </c>
      <c r="D43" s="26">
        <v>8.06</v>
      </c>
      <c r="E43" s="32">
        <v>0.88</v>
      </c>
      <c r="F43" s="39">
        <v>0.4</v>
      </c>
      <c r="G43">
        <v>7.24</v>
      </c>
      <c r="H43">
        <v>7.4</v>
      </c>
      <c r="I43">
        <v>7.48</v>
      </c>
      <c r="J43">
        <v>7.57</v>
      </c>
      <c r="K43">
        <v>7.58</v>
      </c>
      <c r="L43">
        <v>7.73</v>
      </c>
      <c r="M43">
        <v>7.89</v>
      </c>
      <c r="N43">
        <v>7.93</v>
      </c>
      <c r="O43">
        <v>8.06</v>
      </c>
      <c r="P43">
        <v>8.1999999999999993</v>
      </c>
      <c r="Q43">
        <v>8.2799999999999994</v>
      </c>
      <c r="R43">
        <v>8.3800000000000008</v>
      </c>
      <c r="S43">
        <v>8.49</v>
      </c>
      <c r="T43">
        <v>8.68</v>
      </c>
      <c r="U43">
        <v>8.76</v>
      </c>
      <c r="V43">
        <v>8.86</v>
      </c>
      <c r="W43">
        <v>8.9600000000000009</v>
      </c>
      <c r="X43">
        <v>9.1</v>
      </c>
      <c r="Y43">
        <v>9.1199999999999992</v>
      </c>
      <c r="Z43">
        <v>9.17</v>
      </c>
      <c r="AA43">
        <v>9.26</v>
      </c>
      <c r="AB43">
        <v>9.3000000000000007</v>
      </c>
      <c r="AC43">
        <v>9.41</v>
      </c>
      <c r="AD43">
        <v>9.51</v>
      </c>
      <c r="AE43">
        <v>9.64</v>
      </c>
      <c r="AF43">
        <v>9.84</v>
      </c>
      <c r="AG43">
        <v>10.050000000000001</v>
      </c>
      <c r="AH43">
        <v>10.220000000000001</v>
      </c>
      <c r="AI43">
        <v>10.4</v>
      </c>
      <c r="AJ43">
        <v>10.6</v>
      </c>
      <c r="AK43">
        <v>10.67</v>
      </c>
      <c r="AL43">
        <v>11</v>
      </c>
      <c r="AM43">
        <v>11.26</v>
      </c>
      <c r="AN43">
        <v>11.42</v>
      </c>
      <c r="AO43">
        <v>11.8</v>
      </c>
      <c r="AP43">
        <v>12.07</v>
      </c>
      <c r="AQ43">
        <v>12.04</v>
      </c>
      <c r="AR43">
        <v>12.62</v>
      </c>
      <c r="AS43">
        <v>12.75</v>
      </c>
      <c r="AT43">
        <v>13.03</v>
      </c>
      <c r="AU43">
        <v>13.09</v>
      </c>
      <c r="AV43">
        <v>13.77</v>
      </c>
      <c r="AW43">
        <v>14.03</v>
      </c>
      <c r="AX43">
        <v>14.14</v>
      </c>
      <c r="AY43">
        <v>14.38</v>
      </c>
      <c r="AZ43">
        <v>14.47</v>
      </c>
      <c r="BA43">
        <v>14.78</v>
      </c>
      <c r="BB43">
        <v>15.13</v>
      </c>
      <c r="BC43">
        <v>15.07</v>
      </c>
      <c r="BD43">
        <v>15.62</v>
      </c>
      <c r="BE43">
        <v>15.87</v>
      </c>
      <c r="BF43">
        <v>15.63</v>
      </c>
      <c r="BG43">
        <v>15.49</v>
      </c>
      <c r="BH43">
        <v>15.94</v>
      </c>
      <c r="BI43">
        <v>16.010000000000002</v>
      </c>
      <c r="BJ43">
        <v>16.43</v>
      </c>
      <c r="BK43">
        <v>16.66</v>
      </c>
      <c r="BL43">
        <v>17.100000000000001</v>
      </c>
      <c r="BM43">
        <v>17.670000000000002</v>
      </c>
      <c r="BN43">
        <v>17.850000000000001</v>
      </c>
      <c r="BO43">
        <v>18.05</v>
      </c>
      <c r="BP43">
        <v>18.78</v>
      </c>
      <c r="BQ43">
        <v>18.95</v>
      </c>
      <c r="BR43">
        <v>19.34</v>
      </c>
      <c r="BS43">
        <v>19.760000000000002</v>
      </c>
      <c r="BT43">
        <v>20.260000000000002</v>
      </c>
      <c r="BU43">
        <v>20.2</v>
      </c>
      <c r="BV43">
        <v>20.14</v>
      </c>
      <c r="BW43">
        <v>20.440000000000001</v>
      </c>
      <c r="BX43">
        <v>20.76</v>
      </c>
      <c r="BY43">
        <v>20.54</v>
      </c>
      <c r="BZ43">
        <v>20.46</v>
      </c>
      <c r="CA43">
        <v>20.59</v>
      </c>
      <c r="CB43">
        <v>20.54</v>
      </c>
      <c r="CC43">
        <v>19.829999999999998</v>
      </c>
      <c r="CD43">
        <v>19.46</v>
      </c>
      <c r="CE43">
        <v>18.920000000000002</v>
      </c>
      <c r="CF43">
        <v>18.68</v>
      </c>
      <c r="CG43">
        <v>17.760000000000002</v>
      </c>
      <c r="CH43">
        <v>18.13</v>
      </c>
      <c r="CI43">
        <v>18.27</v>
      </c>
      <c r="CJ43">
        <v>19.02</v>
      </c>
      <c r="CK43">
        <v>18.87</v>
      </c>
      <c r="CL43">
        <v>18.66</v>
      </c>
      <c r="CM43">
        <v>19.02</v>
      </c>
      <c r="CN43">
        <v>19.77</v>
      </c>
      <c r="CO43">
        <v>19.63</v>
      </c>
      <c r="CP43">
        <v>19.84</v>
      </c>
      <c r="CQ43">
        <v>19.38</v>
      </c>
      <c r="CR43">
        <v>19.989999999999998</v>
      </c>
      <c r="CS43">
        <v>20.09</v>
      </c>
      <c r="CT43">
        <v>20.05</v>
      </c>
      <c r="CU43">
        <v>20.65</v>
      </c>
      <c r="CV43">
        <v>20.97</v>
      </c>
      <c r="CW43">
        <v>21.67</v>
      </c>
      <c r="CX43">
        <v>21.81</v>
      </c>
      <c r="CY43">
        <v>22.68</v>
      </c>
      <c r="CZ43">
        <v>23.39</v>
      </c>
      <c r="DA43">
        <v>23.54</v>
      </c>
      <c r="DB43">
        <v>23.89</v>
      </c>
      <c r="DC43">
        <v>23.84</v>
      </c>
      <c r="DD43">
        <v>24.4</v>
      </c>
      <c r="DE43">
        <v>24.58</v>
      </c>
      <c r="DF43">
        <v>24.58</v>
      </c>
      <c r="DG43">
        <v>24.4</v>
      </c>
      <c r="DH43">
        <v>25.14</v>
      </c>
      <c r="DI43">
        <v>25.26</v>
      </c>
      <c r="DJ43">
        <v>25.41</v>
      </c>
      <c r="DK43">
        <v>25.84</v>
      </c>
      <c r="DL43">
        <v>26.45</v>
      </c>
      <c r="DM43">
        <v>26.97</v>
      </c>
      <c r="DN43">
        <v>27.26</v>
      </c>
      <c r="DO43">
        <v>27.75</v>
      </c>
      <c r="DP43">
        <v>28.46</v>
      </c>
      <c r="DQ43">
        <v>28.75</v>
      </c>
      <c r="DR43">
        <v>28.98</v>
      </c>
      <c r="DS43">
        <v>29.45</v>
      </c>
      <c r="DT43">
        <v>29.02</v>
      </c>
      <c r="DU43">
        <v>30.27</v>
      </c>
      <c r="DV43">
        <v>30.69</v>
      </c>
      <c r="DW43">
        <v>30.85</v>
      </c>
      <c r="DX43">
        <v>31.64</v>
      </c>
      <c r="DY43">
        <v>31.08</v>
      </c>
      <c r="DZ43">
        <v>32.869999999999997</v>
      </c>
      <c r="EA43">
        <v>33.89</v>
      </c>
      <c r="EB43">
        <v>35.409999999999997</v>
      </c>
      <c r="EC43">
        <v>36.67</v>
      </c>
      <c r="ED43">
        <v>37.729999999999997</v>
      </c>
      <c r="EE43">
        <v>38.14</v>
      </c>
    </row>
    <row r="44" spans="1:135" ht="15" customHeight="1" thickBot="1" x14ac:dyDescent="0.3">
      <c r="A44" s="33" t="s">
        <v>116</v>
      </c>
      <c r="B44" s="27">
        <v>5.6</v>
      </c>
      <c r="C44" s="27">
        <v>8.2100000000000009</v>
      </c>
      <c r="D44" s="27">
        <v>8.1999999999999993</v>
      </c>
      <c r="E44" s="34">
        <v>0.92</v>
      </c>
      <c r="F44" s="40">
        <v>0.09</v>
      </c>
      <c r="G44" s="38">
        <v>7.61</v>
      </c>
      <c r="H44">
        <v>7.74</v>
      </c>
      <c r="I44">
        <v>7.74</v>
      </c>
      <c r="J44">
        <v>7.82</v>
      </c>
      <c r="K44">
        <v>7.77</v>
      </c>
      <c r="L44">
        <v>7.9</v>
      </c>
      <c r="M44">
        <v>8.0500000000000007</v>
      </c>
      <c r="N44">
        <v>8.0299999999999994</v>
      </c>
      <c r="O44">
        <v>8.0500000000000007</v>
      </c>
      <c r="P44">
        <v>8.2100000000000009</v>
      </c>
      <c r="Q44">
        <v>8.1999999999999993</v>
      </c>
      <c r="R44">
        <v>8.2100000000000009</v>
      </c>
      <c r="S44">
        <v>8.31</v>
      </c>
      <c r="T44">
        <v>8.4700000000000006</v>
      </c>
      <c r="U44">
        <v>8.51</v>
      </c>
      <c r="V44">
        <v>8.5500000000000007</v>
      </c>
      <c r="W44">
        <v>8.64</v>
      </c>
      <c r="X44">
        <v>8.73</v>
      </c>
      <c r="Y44">
        <v>8.77</v>
      </c>
      <c r="Z44">
        <v>8.76</v>
      </c>
      <c r="AA44">
        <v>8.83</v>
      </c>
      <c r="AB44">
        <v>8.85</v>
      </c>
      <c r="AC44">
        <v>8.9700000000000006</v>
      </c>
      <c r="AD44">
        <v>9.1199999999999992</v>
      </c>
      <c r="AE44">
        <v>9.2799999999999994</v>
      </c>
      <c r="AF44">
        <v>9.51</v>
      </c>
      <c r="AG44">
        <v>9.7200000000000006</v>
      </c>
      <c r="AH44">
        <v>9.85</v>
      </c>
      <c r="AI44">
        <v>9.93</v>
      </c>
      <c r="AJ44">
        <v>10.15</v>
      </c>
      <c r="AK44">
        <v>10.4</v>
      </c>
      <c r="AL44">
        <v>10.81</v>
      </c>
      <c r="AM44">
        <v>11.17</v>
      </c>
      <c r="AN44">
        <v>11.41</v>
      </c>
      <c r="AO44">
        <v>12.07</v>
      </c>
      <c r="AP44">
        <v>12.25</v>
      </c>
      <c r="AQ44">
        <v>12.07</v>
      </c>
      <c r="AR44">
        <v>12.87</v>
      </c>
      <c r="AS44">
        <v>13.01</v>
      </c>
      <c r="AT44">
        <v>13.37</v>
      </c>
      <c r="AU44">
        <v>13.33</v>
      </c>
      <c r="AV44">
        <v>14.21</v>
      </c>
      <c r="AW44">
        <v>14.66</v>
      </c>
      <c r="AX44">
        <v>14.59</v>
      </c>
      <c r="AY44">
        <v>14.93</v>
      </c>
      <c r="AZ44">
        <v>14.79</v>
      </c>
      <c r="BA44">
        <v>14.73</v>
      </c>
      <c r="BB44">
        <v>15.27</v>
      </c>
      <c r="BC44">
        <v>14.9</v>
      </c>
      <c r="BD44">
        <v>15.47</v>
      </c>
      <c r="BE44">
        <v>15.68</v>
      </c>
      <c r="BF44">
        <v>15.54</v>
      </c>
      <c r="BG44">
        <v>15.14</v>
      </c>
      <c r="BH44">
        <v>15.47</v>
      </c>
      <c r="BI44">
        <v>15.63</v>
      </c>
      <c r="BJ44">
        <v>16.260000000000002</v>
      </c>
      <c r="BK44">
        <v>16.510000000000002</v>
      </c>
      <c r="BL44">
        <v>17.170000000000002</v>
      </c>
      <c r="BM44">
        <v>18.03</v>
      </c>
      <c r="BN44">
        <v>18.34</v>
      </c>
      <c r="BO44">
        <v>18.86</v>
      </c>
      <c r="BP44">
        <v>19.559999999999999</v>
      </c>
      <c r="BQ44">
        <v>19.940000000000001</v>
      </c>
      <c r="BR44">
        <v>20.46</v>
      </c>
      <c r="BS44">
        <v>21.01</v>
      </c>
      <c r="BT44">
        <v>21.52</v>
      </c>
      <c r="BU44">
        <v>22.34</v>
      </c>
      <c r="BV44">
        <v>22.52</v>
      </c>
      <c r="BW44">
        <v>22.94</v>
      </c>
      <c r="BX44">
        <v>23.43</v>
      </c>
      <c r="BY44">
        <v>24.11</v>
      </c>
      <c r="BZ44">
        <v>24.54</v>
      </c>
      <c r="CA44">
        <v>25</v>
      </c>
      <c r="CB44">
        <v>24.91</v>
      </c>
      <c r="CC44">
        <v>24.54</v>
      </c>
      <c r="CD44">
        <v>24.15</v>
      </c>
      <c r="CE44">
        <v>23.64</v>
      </c>
      <c r="CF44">
        <v>22.65</v>
      </c>
      <c r="CG44">
        <v>22.47</v>
      </c>
      <c r="CH44">
        <v>22.5</v>
      </c>
      <c r="CI44">
        <v>23.11</v>
      </c>
      <c r="CJ44">
        <v>22.92</v>
      </c>
      <c r="CK44">
        <v>23.57</v>
      </c>
      <c r="CL44">
        <v>23.48</v>
      </c>
      <c r="CM44">
        <v>24.23</v>
      </c>
      <c r="CN44">
        <v>24.55</v>
      </c>
      <c r="CO44">
        <v>25.04</v>
      </c>
      <c r="CP44">
        <v>25.07</v>
      </c>
      <c r="CQ44">
        <v>24.39</v>
      </c>
      <c r="CR44">
        <v>24.65</v>
      </c>
      <c r="CS44">
        <v>25.5</v>
      </c>
      <c r="CT44">
        <v>25.46</v>
      </c>
      <c r="CU44">
        <v>25.94</v>
      </c>
      <c r="CV44">
        <v>26.14</v>
      </c>
      <c r="CW44">
        <v>27.21</v>
      </c>
      <c r="CX44">
        <v>27.78</v>
      </c>
      <c r="CY44">
        <v>28.52</v>
      </c>
      <c r="CZ44">
        <v>29.15</v>
      </c>
      <c r="DA44">
        <v>29.81</v>
      </c>
      <c r="DB44">
        <v>30.47</v>
      </c>
      <c r="DC44">
        <v>30.82</v>
      </c>
      <c r="DD44">
        <v>31.3</v>
      </c>
      <c r="DE44">
        <v>32.08</v>
      </c>
      <c r="DF44">
        <v>32.369999999999997</v>
      </c>
      <c r="DG44">
        <v>32.049999999999997</v>
      </c>
      <c r="DH44">
        <v>32.29</v>
      </c>
      <c r="DI44">
        <v>32.76</v>
      </c>
      <c r="DJ44">
        <v>33.35</v>
      </c>
      <c r="DK44">
        <v>34</v>
      </c>
      <c r="DL44">
        <v>34.090000000000003</v>
      </c>
      <c r="DM44">
        <v>35</v>
      </c>
      <c r="DN44">
        <v>35.68</v>
      </c>
      <c r="DO44">
        <v>36.4</v>
      </c>
      <c r="DP44">
        <v>37.29</v>
      </c>
      <c r="DQ44">
        <v>37.75</v>
      </c>
      <c r="DR44">
        <v>38.42</v>
      </c>
      <c r="DS44">
        <v>39.130000000000003</v>
      </c>
      <c r="DT44">
        <v>37.82</v>
      </c>
      <c r="DU44">
        <v>39.92</v>
      </c>
      <c r="DV44">
        <v>40.909999999999997</v>
      </c>
      <c r="DW44">
        <v>41.29</v>
      </c>
      <c r="DX44">
        <v>42.55</v>
      </c>
      <c r="DY44">
        <v>40.11</v>
      </c>
      <c r="DZ44">
        <v>42.85</v>
      </c>
      <c r="EA44">
        <v>44.21</v>
      </c>
      <c r="EB44">
        <v>46.98</v>
      </c>
      <c r="EC44">
        <v>48.58</v>
      </c>
      <c r="ED44">
        <v>50.65</v>
      </c>
      <c r="EE44">
        <v>51.39</v>
      </c>
    </row>
    <row r="45" spans="1:135" ht="15" customHeight="1" thickBot="1" x14ac:dyDescent="0.3">
      <c r="A45" s="31" t="s">
        <v>117</v>
      </c>
      <c r="B45" s="26">
        <v>5.57</v>
      </c>
      <c r="C45" s="26">
        <v>8.1999999999999993</v>
      </c>
      <c r="D45" s="26">
        <v>8.2799999999999994</v>
      </c>
      <c r="E45" s="32">
        <v>0.93</v>
      </c>
      <c r="F45" s="41">
        <v>0.01</v>
      </c>
      <c r="G45" s="38">
        <v>4.8099999999999996</v>
      </c>
      <c r="H45">
        <v>4.92</v>
      </c>
      <c r="I45">
        <v>4.9000000000000004</v>
      </c>
      <c r="J45">
        <v>5.01</v>
      </c>
      <c r="K45">
        <v>4.88</v>
      </c>
      <c r="L45">
        <v>5.05</v>
      </c>
      <c r="M45">
        <v>5.23</v>
      </c>
      <c r="N45">
        <v>5.24</v>
      </c>
      <c r="O45">
        <v>5.35</v>
      </c>
      <c r="P45">
        <v>5.6</v>
      </c>
      <c r="Q45">
        <v>5.57</v>
      </c>
      <c r="R45">
        <v>5.58</v>
      </c>
      <c r="S45">
        <v>5.65</v>
      </c>
      <c r="T45">
        <v>5.9</v>
      </c>
      <c r="U45">
        <v>6.15</v>
      </c>
      <c r="V45">
        <v>6.25</v>
      </c>
      <c r="W45">
        <v>6.42</v>
      </c>
      <c r="X45">
        <v>6.62</v>
      </c>
      <c r="Y45">
        <v>6.74</v>
      </c>
      <c r="Z45">
        <v>6.87</v>
      </c>
      <c r="AA45">
        <v>7.02</v>
      </c>
      <c r="AB45">
        <v>7.19</v>
      </c>
      <c r="AC45">
        <v>7.45</v>
      </c>
      <c r="AD45">
        <v>7.64</v>
      </c>
      <c r="AE45">
        <v>7.89</v>
      </c>
      <c r="AF45">
        <v>8.14</v>
      </c>
      <c r="AG45">
        <v>8.27</v>
      </c>
      <c r="AH45">
        <v>8.36</v>
      </c>
      <c r="AI45">
        <v>8.39</v>
      </c>
      <c r="AJ45">
        <v>8.65</v>
      </c>
      <c r="AK45">
        <v>8.59</v>
      </c>
      <c r="AL45">
        <v>9.06</v>
      </c>
      <c r="AM45">
        <v>9.35</v>
      </c>
      <c r="AN45">
        <v>9.49</v>
      </c>
      <c r="AO45">
        <v>10.050000000000001</v>
      </c>
      <c r="AP45">
        <v>10.220000000000001</v>
      </c>
      <c r="AQ45">
        <v>9.8000000000000007</v>
      </c>
      <c r="AR45">
        <v>10.44</v>
      </c>
      <c r="AS45">
        <v>10.44</v>
      </c>
      <c r="AT45">
        <v>10.82</v>
      </c>
      <c r="AU45">
        <v>10.69</v>
      </c>
      <c r="AV45">
        <v>11.59</v>
      </c>
      <c r="AW45">
        <v>12.04</v>
      </c>
      <c r="AX45">
        <v>11.8</v>
      </c>
      <c r="AY45">
        <v>11.84</v>
      </c>
      <c r="AZ45">
        <v>11.45</v>
      </c>
      <c r="BA45">
        <v>11.17</v>
      </c>
      <c r="BB45">
        <v>11.49</v>
      </c>
      <c r="BC45">
        <v>10.95</v>
      </c>
      <c r="BD45">
        <v>11.4</v>
      </c>
      <c r="BE45">
        <v>11.57</v>
      </c>
      <c r="BF45">
        <v>11.42</v>
      </c>
      <c r="BG45">
        <v>10.86</v>
      </c>
      <c r="BH45">
        <v>10.93</v>
      </c>
      <c r="BI45">
        <v>10.93</v>
      </c>
      <c r="BJ45">
        <v>11.77</v>
      </c>
      <c r="BK45">
        <v>12.13</v>
      </c>
      <c r="BL45">
        <v>12.81</v>
      </c>
      <c r="BM45">
        <v>13.82</v>
      </c>
      <c r="BN45">
        <v>13.94</v>
      </c>
      <c r="BO45">
        <v>14.39</v>
      </c>
      <c r="BP45">
        <v>15.15</v>
      </c>
      <c r="BQ45">
        <v>15.42</v>
      </c>
      <c r="BR45">
        <v>15.96</v>
      </c>
      <c r="BS45">
        <v>16.48</v>
      </c>
      <c r="BT45">
        <v>16.899999999999999</v>
      </c>
      <c r="BU45">
        <v>17.77</v>
      </c>
      <c r="BV45">
        <v>17.72</v>
      </c>
      <c r="BW45">
        <v>18.079999999999998</v>
      </c>
      <c r="BX45">
        <v>18.59</v>
      </c>
      <c r="BY45">
        <v>19.13</v>
      </c>
      <c r="BZ45">
        <v>19.29</v>
      </c>
      <c r="CA45">
        <v>19.559999999999999</v>
      </c>
      <c r="CB45">
        <v>19.21</v>
      </c>
      <c r="CC45">
        <v>18.61</v>
      </c>
      <c r="CD45">
        <v>18.13</v>
      </c>
      <c r="CE45">
        <v>17.29</v>
      </c>
      <c r="CF45">
        <v>15.64</v>
      </c>
      <c r="CG45">
        <v>15.04</v>
      </c>
      <c r="CH45">
        <v>15.4</v>
      </c>
      <c r="CI45">
        <v>16.350000000000001</v>
      </c>
      <c r="CJ45">
        <v>16.100000000000001</v>
      </c>
      <c r="CK45">
        <v>16.77</v>
      </c>
      <c r="CL45">
        <v>16.559999999999999</v>
      </c>
      <c r="CM45">
        <v>17.3</v>
      </c>
      <c r="CN45">
        <v>17.739999999999998</v>
      </c>
      <c r="CO45">
        <v>18.47</v>
      </c>
      <c r="CP45">
        <v>18.68</v>
      </c>
      <c r="CQ45">
        <v>18</v>
      </c>
      <c r="CR45">
        <v>18.2</v>
      </c>
      <c r="CS45">
        <v>19.12</v>
      </c>
      <c r="CT45">
        <v>19.190000000000001</v>
      </c>
      <c r="CU45">
        <v>19.829999999999998</v>
      </c>
      <c r="CV45">
        <v>20.14</v>
      </c>
      <c r="CW45">
        <v>21.15</v>
      </c>
      <c r="CX45">
        <v>21.48</v>
      </c>
      <c r="CY45">
        <v>22.11</v>
      </c>
      <c r="CZ45">
        <v>22.7</v>
      </c>
      <c r="DA45">
        <v>23.56</v>
      </c>
      <c r="DB45">
        <v>24.25</v>
      </c>
      <c r="DC45">
        <v>24.48</v>
      </c>
      <c r="DD45">
        <v>25.08</v>
      </c>
      <c r="DE45">
        <v>25.78</v>
      </c>
      <c r="DF45">
        <v>26.09</v>
      </c>
      <c r="DG45">
        <v>25.59</v>
      </c>
      <c r="DH45">
        <v>26</v>
      </c>
      <c r="DI45">
        <v>26.53</v>
      </c>
      <c r="DJ45">
        <v>27.1</v>
      </c>
      <c r="DK45">
        <v>27.54</v>
      </c>
      <c r="DL45">
        <v>27.45</v>
      </c>
      <c r="DM45">
        <v>28.34</v>
      </c>
      <c r="DN45">
        <v>28.8</v>
      </c>
      <c r="DO45">
        <v>29.29</v>
      </c>
      <c r="DP45">
        <v>30.15</v>
      </c>
      <c r="DQ45">
        <v>30.51</v>
      </c>
      <c r="DR45">
        <v>30.81</v>
      </c>
      <c r="DS45">
        <v>31.48</v>
      </c>
      <c r="DT45">
        <v>29.7</v>
      </c>
      <c r="DU45">
        <v>31.85</v>
      </c>
      <c r="DV45">
        <v>32.51</v>
      </c>
      <c r="DW45">
        <v>32.409999999999997</v>
      </c>
      <c r="DX45">
        <v>33.85</v>
      </c>
      <c r="DY45">
        <v>30.8</v>
      </c>
      <c r="DZ45">
        <v>33.96</v>
      </c>
      <c r="EA45">
        <v>35.71</v>
      </c>
      <c r="EB45">
        <v>38.96</v>
      </c>
      <c r="EC45">
        <v>41.1</v>
      </c>
      <c r="ED45">
        <v>43.41</v>
      </c>
      <c r="EE45">
        <v>43.94</v>
      </c>
    </row>
    <row r="46" spans="1:135" ht="15" customHeight="1" thickBot="1" x14ac:dyDescent="0.3">
      <c r="A46" s="33" t="s">
        <v>118</v>
      </c>
      <c r="B46" s="27">
        <v>5.58</v>
      </c>
      <c r="C46" s="27">
        <v>8.2100000000000009</v>
      </c>
      <c r="D46" s="27">
        <v>8.3800000000000008</v>
      </c>
      <c r="E46" s="34">
        <v>0.93</v>
      </c>
    </row>
    <row r="47" spans="1:135" ht="15" customHeight="1" thickBot="1" x14ac:dyDescent="0.3">
      <c r="A47" s="31" t="s">
        <v>119</v>
      </c>
      <c r="B47" s="26">
        <v>5.65</v>
      </c>
      <c r="C47" s="26">
        <v>8.31</v>
      </c>
      <c r="D47" s="26">
        <v>8.49</v>
      </c>
      <c r="E47" s="32">
        <v>1</v>
      </c>
      <c r="L47" s="23" t="s">
        <v>236</v>
      </c>
      <c r="M47" t="s">
        <v>109</v>
      </c>
      <c r="N47" t="s">
        <v>110</v>
      </c>
      <c r="O47" t="s">
        <v>111</v>
      </c>
      <c r="P47" t="s">
        <v>112</v>
      </c>
      <c r="Q47" s="23" t="s">
        <v>236</v>
      </c>
    </row>
    <row r="48" spans="1:135" ht="15.75" thickBot="1" x14ac:dyDescent="0.3">
      <c r="A48" s="33" t="s">
        <v>120</v>
      </c>
      <c r="B48" s="27">
        <v>5.9</v>
      </c>
      <c r="C48" s="27">
        <v>8.4700000000000006</v>
      </c>
      <c r="D48" s="27">
        <v>8.68</v>
      </c>
      <c r="E48" s="34">
        <v>1</v>
      </c>
      <c r="F48" s="23" t="s">
        <v>236</v>
      </c>
      <c r="G48" t="s">
        <v>109</v>
      </c>
      <c r="H48" t="s">
        <v>110</v>
      </c>
      <c r="I48" t="s">
        <v>111</v>
      </c>
      <c r="J48" t="s">
        <v>112</v>
      </c>
      <c r="L48">
        <v>0</v>
      </c>
      <c r="M48">
        <v>0</v>
      </c>
      <c r="N48">
        <v>0</v>
      </c>
      <c r="O48">
        <v>0</v>
      </c>
      <c r="P48">
        <v>0</v>
      </c>
      <c r="Q48">
        <v>0</v>
      </c>
    </row>
    <row r="49" spans="1:30" ht="15.75" thickBot="1" x14ac:dyDescent="0.3">
      <c r="A49" s="31" t="s">
        <v>121</v>
      </c>
      <c r="B49" s="26">
        <v>6.15</v>
      </c>
      <c r="C49" s="26">
        <v>8.51</v>
      </c>
      <c r="D49" s="26">
        <v>8.76</v>
      </c>
      <c r="E49" s="32">
        <v>0.94</v>
      </c>
      <c r="F49" s="39">
        <v>0.5</v>
      </c>
      <c r="G49">
        <v>0.77</v>
      </c>
      <c r="H49">
        <v>0.75</v>
      </c>
      <c r="I49">
        <v>0.78</v>
      </c>
      <c r="J49">
        <v>0.78</v>
      </c>
      <c r="L49">
        <f>SUM(F$49:F49)</f>
        <v>0.5</v>
      </c>
      <c r="M49">
        <f>SUM(G$49:G49)/G$53</f>
        <v>3.6859741503111533E-2</v>
      </c>
      <c r="N49">
        <f>SUM(H$49:H49)/H$53</f>
        <v>3.5460992907801421E-2</v>
      </c>
      <c r="O49">
        <f>SUM(I$49:I49)/I$53</f>
        <v>3.7125178486435033E-2</v>
      </c>
      <c r="P49">
        <f>SUM(J$49:J49)/J$53</f>
        <v>3.6346691519105315E-2</v>
      </c>
      <c r="Q49">
        <v>0.5</v>
      </c>
    </row>
    <row r="50" spans="1:30" ht="15.75" thickBot="1" x14ac:dyDescent="0.3">
      <c r="A50" s="33" t="s">
        <v>122</v>
      </c>
      <c r="B50" s="27">
        <v>6.25</v>
      </c>
      <c r="C50" s="27">
        <v>8.5500000000000007</v>
      </c>
      <c r="D50" s="27">
        <v>8.86</v>
      </c>
      <c r="E50" s="34">
        <v>0.96</v>
      </c>
      <c r="F50" s="39">
        <v>0.4</v>
      </c>
      <c r="G50">
        <v>7.48</v>
      </c>
      <c r="H50">
        <v>7.57</v>
      </c>
      <c r="I50">
        <v>7.58</v>
      </c>
      <c r="J50">
        <v>7.73</v>
      </c>
      <c r="L50">
        <f>SUM(F$49:F50)</f>
        <v>0.9</v>
      </c>
      <c r="M50">
        <f>SUM(G$49:G50)/G$53</f>
        <v>0.39492580181905218</v>
      </c>
      <c r="N50">
        <f>SUM(H$49:H50)/H$53</f>
        <v>0.39338061465721041</v>
      </c>
      <c r="O50">
        <f>SUM(I$49:I50)/I$53</f>
        <v>0.3979057591623037</v>
      </c>
      <c r="P50">
        <f>SUM(J$49:J50)/J$53</f>
        <v>0.39655172413793099</v>
      </c>
      <c r="Q50">
        <v>0.9</v>
      </c>
    </row>
    <row r="51" spans="1:30" ht="15.75" thickBot="1" x14ac:dyDescent="0.3">
      <c r="A51" s="31" t="s">
        <v>123</v>
      </c>
      <c r="B51" s="26">
        <v>6.42</v>
      </c>
      <c r="C51" s="26">
        <v>8.64</v>
      </c>
      <c r="D51" s="26">
        <v>8.9600000000000009</v>
      </c>
      <c r="E51" s="32">
        <v>0.98</v>
      </c>
      <c r="F51" s="40">
        <v>0.09</v>
      </c>
      <c r="G51">
        <v>7.74</v>
      </c>
      <c r="H51">
        <v>7.82</v>
      </c>
      <c r="I51">
        <v>7.77</v>
      </c>
      <c r="J51">
        <v>7.9</v>
      </c>
      <c r="L51">
        <f>SUM(F$49:F51)</f>
        <v>0.99</v>
      </c>
      <c r="M51">
        <f>SUM(G$49:G51)/G$53</f>
        <v>0.76543800861656297</v>
      </c>
      <c r="N51">
        <f>SUM(H$49:H51)/H$53</f>
        <v>0.76312056737588663</v>
      </c>
      <c r="O51">
        <f>SUM(I$49:I51)/I$53</f>
        <v>0.76772965254640646</v>
      </c>
      <c r="P51">
        <f>SUM(J$49:J51)/J$53</f>
        <v>0.76467847157502322</v>
      </c>
      <c r="Q51">
        <v>0.99</v>
      </c>
      <c r="T51" s="23" t="str">
        <f t="shared" ref="T51:U56" si="4">L47</f>
        <v>Populatie</v>
      </c>
      <c r="U51" s="23" t="str">
        <f t="shared" si="4"/>
        <v>1990:Q1</v>
      </c>
      <c r="V51" t="s">
        <v>149</v>
      </c>
      <c r="W51" t="s">
        <v>189</v>
      </c>
      <c r="X51" t="str">
        <f t="shared" ref="X51:X56" si="5">M55</f>
        <v>2020:Q1</v>
      </c>
      <c r="Y51" s="23" t="s">
        <v>237</v>
      </c>
    </row>
    <row r="52" spans="1:30" ht="15.75" thickBot="1" x14ac:dyDescent="0.3">
      <c r="A52" s="33" t="s">
        <v>124</v>
      </c>
      <c r="B52" s="27">
        <v>6.62</v>
      </c>
      <c r="C52" s="27">
        <v>8.73</v>
      </c>
      <c r="D52" s="27">
        <v>9.1</v>
      </c>
      <c r="E52" s="34">
        <v>0.97</v>
      </c>
      <c r="F52" s="41">
        <v>0.01</v>
      </c>
      <c r="G52">
        <v>4.9000000000000004</v>
      </c>
      <c r="H52">
        <v>5.01</v>
      </c>
      <c r="I52">
        <v>4.88</v>
      </c>
      <c r="J52">
        <v>5.05</v>
      </c>
      <c r="L52">
        <f>SUM(F$49:F52)</f>
        <v>1</v>
      </c>
      <c r="M52">
        <f>SUM(G$49:G52)/G$53</f>
        <v>1</v>
      </c>
      <c r="N52">
        <f>SUM(H$49:H52)/H$53</f>
        <v>1</v>
      </c>
      <c r="O52">
        <f>SUM(I$49:I52)/I$53</f>
        <v>1</v>
      </c>
      <c r="P52">
        <f>SUM(J$49:J52)/J$53</f>
        <v>1</v>
      </c>
      <c r="Q52">
        <v>1</v>
      </c>
      <c r="T52" s="15">
        <f t="shared" si="4"/>
        <v>0</v>
      </c>
      <c r="U52" s="15">
        <f t="shared" si="4"/>
        <v>0</v>
      </c>
      <c r="V52">
        <f>M64</f>
        <v>0</v>
      </c>
      <c r="W52">
        <f>M71</f>
        <v>0</v>
      </c>
      <c r="X52" s="15">
        <f t="shared" si="5"/>
        <v>0</v>
      </c>
      <c r="Y52" s="15">
        <f>T52</f>
        <v>0</v>
      </c>
    </row>
    <row r="53" spans="1:30" ht="15.75" thickBot="1" x14ac:dyDescent="0.3">
      <c r="A53" s="31" t="s">
        <v>125</v>
      </c>
      <c r="B53" s="26">
        <v>6.74</v>
      </c>
      <c r="C53" s="26">
        <v>8.77</v>
      </c>
      <c r="D53" s="26">
        <v>9.1199999999999992</v>
      </c>
      <c r="E53" s="32">
        <v>0.92</v>
      </c>
      <c r="G53">
        <f>SUM(G49:G52)</f>
        <v>20.89</v>
      </c>
      <c r="H53">
        <f t="shared" ref="H53:J53" si="6">SUM(H49:H52)</f>
        <v>21.15</v>
      </c>
      <c r="I53">
        <f t="shared" si="6"/>
        <v>21.009999999999998</v>
      </c>
      <c r="J53">
        <f t="shared" si="6"/>
        <v>21.46</v>
      </c>
      <c r="L53" t="s">
        <v>100</v>
      </c>
      <c r="T53" s="15">
        <f t="shared" si="4"/>
        <v>0.5</v>
      </c>
      <c r="U53" s="15">
        <f t="shared" si="4"/>
        <v>3.6859741503111533E-2</v>
      </c>
      <c r="V53">
        <f t="shared" ref="V53:V56" si="7">M65</f>
        <v>3.345989558614143E-2</v>
      </c>
      <c r="W53">
        <f t="shared" ref="W53:W56" si="8">M72</f>
        <v>5.7094878253568437E-3</v>
      </c>
      <c r="X53" s="15">
        <f t="shared" si="5"/>
        <v>1.7910447761194031E-2</v>
      </c>
      <c r="Y53" s="15">
        <f>T53</f>
        <v>0.5</v>
      </c>
      <c r="AA53">
        <f>(U52+U53)*(T53-T52)/2</f>
        <v>9.2149353757778833E-3</v>
      </c>
      <c r="AB53">
        <f>(V52+V53)*(T53-T52)/2</f>
        <v>8.3649738965353576E-3</v>
      </c>
      <c r="AC53">
        <f>(W52+W53)*(T53-T52)/2</f>
        <v>1.4273719563392109E-3</v>
      </c>
      <c r="AD53">
        <f>(X52+X53)*(T53-T52)/2</f>
        <v>4.4776119402985077E-3</v>
      </c>
    </row>
    <row r="54" spans="1:30" ht="15.75" thickBot="1" x14ac:dyDescent="0.3">
      <c r="A54" s="33" t="s">
        <v>126</v>
      </c>
      <c r="B54" s="27">
        <v>6.87</v>
      </c>
      <c r="C54" s="27">
        <v>8.76</v>
      </c>
      <c r="D54" s="27">
        <v>9.17</v>
      </c>
      <c r="E54" s="34">
        <v>0.92</v>
      </c>
      <c r="T54" s="15">
        <f t="shared" si="4"/>
        <v>0.9</v>
      </c>
      <c r="U54" s="15">
        <f t="shared" si="4"/>
        <v>0.39492580181905218</v>
      </c>
      <c r="V54">
        <f t="shared" si="7"/>
        <v>0.36639772187944941</v>
      </c>
      <c r="W54">
        <f t="shared" si="8"/>
        <v>0.32258606213266167</v>
      </c>
      <c r="X54" s="15">
        <f t="shared" si="5"/>
        <v>0.31718825228695235</v>
      </c>
      <c r="Y54" s="15">
        <f>T54</f>
        <v>0.9</v>
      </c>
      <c r="AA54">
        <f>(U53+U54)*(T54-T53)/2</f>
        <v>8.6357108664432747E-2</v>
      </c>
      <c r="AB54">
        <f t="shared" ref="AB54:AB56" si="9">(V53+V54)*(T54-T53)/2</f>
        <v>7.9971523493118174E-2</v>
      </c>
      <c r="AC54">
        <f t="shared" ref="AC54:AC56" si="10">(W53+W54)*(T54-T53)/2</f>
        <v>6.5659109991603709E-2</v>
      </c>
      <c r="AD54">
        <f>(X53+X54)*(T54-T53)/2</f>
        <v>6.7019740009629278E-2</v>
      </c>
    </row>
    <row r="55" spans="1:30" ht="15.75" thickBot="1" x14ac:dyDescent="0.3">
      <c r="A55" s="31" t="s">
        <v>127</v>
      </c>
      <c r="B55" s="26">
        <v>7.02</v>
      </c>
      <c r="C55" s="26">
        <v>8.83</v>
      </c>
      <c r="D55" s="26">
        <v>9.26</v>
      </c>
      <c r="E55" s="32">
        <v>0.94</v>
      </c>
      <c r="L55" s="23" t="s">
        <v>236</v>
      </c>
      <c r="M55" t="s">
        <v>229</v>
      </c>
      <c r="N55" t="s">
        <v>230</v>
      </c>
      <c r="O55" t="s">
        <v>231</v>
      </c>
      <c r="P55" t="s">
        <v>232</v>
      </c>
      <c r="Q55" t="s">
        <v>236</v>
      </c>
      <c r="T55" s="15">
        <f t="shared" si="4"/>
        <v>0.99</v>
      </c>
      <c r="U55" s="15">
        <f t="shared" si="4"/>
        <v>0.76543800861656297</v>
      </c>
      <c r="V55">
        <f t="shared" si="7"/>
        <v>0.7142857142857143</v>
      </c>
      <c r="W55">
        <f t="shared" si="8"/>
        <v>0.71838790931989926</v>
      </c>
      <c r="X55" s="15">
        <f t="shared" si="5"/>
        <v>0.70341839191141065</v>
      </c>
      <c r="Y55" s="15">
        <f>T55</f>
        <v>0.99</v>
      </c>
      <c r="AA55">
        <f>(U54+U55)*(T55-T54)/2</f>
        <v>5.221637146960266E-2</v>
      </c>
      <c r="AB55">
        <f t="shared" si="9"/>
        <v>4.8630754627432347E-2</v>
      </c>
      <c r="AC55">
        <f t="shared" si="10"/>
        <v>4.6843828715365229E-2</v>
      </c>
      <c r="AD55">
        <f>(X54+X55)*(T55-T54)/2</f>
        <v>4.5927298988926321E-2</v>
      </c>
    </row>
    <row r="56" spans="1:30" ht="15.75" thickBot="1" x14ac:dyDescent="0.3">
      <c r="A56" s="33" t="s">
        <v>128</v>
      </c>
      <c r="B56" s="27">
        <v>7.19</v>
      </c>
      <c r="C56" s="27">
        <v>8.85</v>
      </c>
      <c r="D56" s="27">
        <v>9.3000000000000007</v>
      </c>
      <c r="E56" s="34">
        <v>0.9</v>
      </c>
      <c r="F56" s="23" t="s">
        <v>236</v>
      </c>
      <c r="G56" t="s">
        <v>229</v>
      </c>
      <c r="H56" t="s">
        <v>230</v>
      </c>
      <c r="I56" t="s">
        <v>231</v>
      </c>
      <c r="J56" t="s">
        <v>232</v>
      </c>
      <c r="L56">
        <v>0</v>
      </c>
      <c r="M56">
        <v>0</v>
      </c>
      <c r="N56">
        <v>0</v>
      </c>
      <c r="O56">
        <v>0</v>
      </c>
      <c r="P56">
        <v>0</v>
      </c>
      <c r="Q56">
        <v>0</v>
      </c>
      <c r="T56" s="15">
        <f t="shared" si="4"/>
        <v>1</v>
      </c>
      <c r="U56" s="15">
        <f t="shared" si="4"/>
        <v>1</v>
      </c>
      <c r="V56">
        <f t="shared" si="7"/>
        <v>1</v>
      </c>
      <c r="W56">
        <f t="shared" si="8"/>
        <v>1</v>
      </c>
      <c r="X56" s="15">
        <f t="shared" si="5"/>
        <v>1</v>
      </c>
      <c r="Y56" s="15">
        <f>T56</f>
        <v>1</v>
      </c>
      <c r="AA56">
        <f>(U55+U56)*(T56-T55)/2</f>
        <v>8.8271900430828224E-3</v>
      </c>
      <c r="AB56">
        <f t="shared" si="9"/>
        <v>8.5714285714285805E-3</v>
      </c>
      <c r="AC56">
        <f t="shared" si="10"/>
        <v>8.5919395465995033E-3</v>
      </c>
      <c r="AD56">
        <f>(X55+X56)*(T56-T55)/2</f>
        <v>8.5170919595570597E-3</v>
      </c>
    </row>
    <row r="57" spans="1:30" ht="15.75" thickBot="1" x14ac:dyDescent="0.3">
      <c r="A57" s="31" t="s">
        <v>129</v>
      </c>
      <c r="B57" s="26">
        <v>7.45</v>
      </c>
      <c r="C57" s="26">
        <v>8.9700000000000006</v>
      </c>
      <c r="D57" s="26">
        <v>9.41</v>
      </c>
      <c r="E57" s="32">
        <v>0.93</v>
      </c>
      <c r="F57" s="39">
        <v>0.5</v>
      </c>
      <c r="G57">
        <v>1.86</v>
      </c>
      <c r="H57">
        <v>1.97</v>
      </c>
      <c r="I57">
        <v>2.0699999999999998</v>
      </c>
      <c r="J57">
        <v>2.27</v>
      </c>
      <c r="L57">
        <f>SUM(F$57:F57)</f>
        <v>0.5</v>
      </c>
      <c r="M57">
        <f>SUM(G$57:G57)/G$61</f>
        <v>1.7910447761194031E-2</v>
      </c>
      <c r="N57">
        <f>SUM(H$57:H57)/H$61</f>
        <v>1.7644424540976263E-2</v>
      </c>
      <c r="O57">
        <f>SUM(I$57:I57)/I$61</f>
        <v>1.7863306869175009E-2</v>
      </c>
      <c r="P57">
        <f>SUM(J$57:J57)/J$61</f>
        <v>1.8362724478239768E-2</v>
      </c>
      <c r="Q57">
        <v>0.5</v>
      </c>
      <c r="T57" t="s">
        <v>100</v>
      </c>
      <c r="U57" s="42">
        <f>AA57</f>
        <v>0.34338439444710389</v>
      </c>
      <c r="V57" s="42">
        <f>AB57</f>
        <v>0.35446131941148551</v>
      </c>
      <c r="W57" s="42">
        <f>AC57</f>
        <v>0.37747774979009235</v>
      </c>
      <c r="X57" s="42">
        <f>AD57</f>
        <v>0.3740582571015888</v>
      </c>
      <c r="Y57">
        <v>0</v>
      </c>
      <c r="AA57">
        <f>0.5-SUM(AA53:AA56)</f>
        <v>0.34338439444710389</v>
      </c>
      <c r="AB57">
        <f t="shared" ref="AB57:AC57" si="11">0.5-SUM(AB53:AB56)</f>
        <v>0.35446131941148551</v>
      </c>
      <c r="AC57">
        <f t="shared" si="11"/>
        <v>0.37747774979009235</v>
      </c>
      <c r="AD57">
        <f>0.5-SUM(AD53:AD56)</f>
        <v>0.3740582571015888</v>
      </c>
    </row>
    <row r="58" spans="1:30" ht="15.75" thickBot="1" x14ac:dyDescent="0.3">
      <c r="A58" s="33" t="s">
        <v>130</v>
      </c>
      <c r="B58" s="27">
        <v>7.64</v>
      </c>
      <c r="C58" s="27">
        <v>9.1199999999999992</v>
      </c>
      <c r="D58" s="27">
        <v>9.51</v>
      </c>
      <c r="E58" s="34">
        <v>1.01</v>
      </c>
      <c r="F58" s="39">
        <v>0.4</v>
      </c>
      <c r="G58">
        <v>31.08</v>
      </c>
      <c r="H58">
        <v>32.869999999999997</v>
      </c>
      <c r="I58">
        <v>33.89</v>
      </c>
      <c r="J58">
        <v>35.409999999999997</v>
      </c>
      <c r="L58">
        <f>SUM(F$57:F58)</f>
        <v>0.9</v>
      </c>
      <c r="M58">
        <f>SUM(G$57:G58)/G$61</f>
        <v>0.31718825228695235</v>
      </c>
      <c r="N58">
        <f>SUM(H$57:H58)/H$61</f>
        <v>0.3120465741155396</v>
      </c>
      <c r="O58">
        <f>SUM(I$57:I58)/I$61</f>
        <v>0.31032102174663445</v>
      </c>
      <c r="P58">
        <f>SUM(J$57:J58)/J$61</f>
        <v>0.30480504772690503</v>
      </c>
      <c r="Q58">
        <v>0.9</v>
      </c>
    </row>
    <row r="59" spans="1:30" ht="15.75" thickBot="1" x14ac:dyDescent="0.3">
      <c r="A59" s="31" t="s">
        <v>131</v>
      </c>
      <c r="B59" s="26">
        <v>7.89</v>
      </c>
      <c r="C59" s="26">
        <v>9.2799999999999994</v>
      </c>
      <c r="D59" s="26">
        <v>9.64</v>
      </c>
      <c r="E59" s="32">
        <v>1.05</v>
      </c>
      <c r="F59" s="40">
        <v>0.09</v>
      </c>
      <c r="G59">
        <v>40.11</v>
      </c>
      <c r="H59">
        <v>42.85</v>
      </c>
      <c r="I59">
        <v>44.21</v>
      </c>
      <c r="J59">
        <v>46.98</v>
      </c>
      <c r="L59">
        <f>SUM(F$57:F59)</f>
        <v>0.99</v>
      </c>
      <c r="M59">
        <f>SUM(G$57:G59)/G$61</f>
        <v>0.70341839191141065</v>
      </c>
      <c r="N59">
        <f>SUM(H$57:H59)/H$61</f>
        <v>0.69583519928347504</v>
      </c>
      <c r="O59">
        <f>SUM(I$57:I59)/I$61</f>
        <v>0.69183638246461865</v>
      </c>
      <c r="P59">
        <f>SUM(J$57:J59)/J$61</f>
        <v>0.68484064067303019</v>
      </c>
      <c r="Q59">
        <v>0.99</v>
      </c>
    </row>
    <row r="60" spans="1:30" ht="15.75" thickBot="1" x14ac:dyDescent="0.3">
      <c r="A60" s="33" t="s">
        <v>132</v>
      </c>
      <c r="B60" s="27">
        <v>8.14</v>
      </c>
      <c r="C60" s="27">
        <v>9.51</v>
      </c>
      <c r="D60" s="27">
        <v>9.84</v>
      </c>
      <c r="E60" s="34">
        <v>1.05</v>
      </c>
      <c r="F60" s="41">
        <v>0.01</v>
      </c>
      <c r="G60">
        <v>30.8</v>
      </c>
      <c r="H60">
        <v>33.96</v>
      </c>
      <c r="I60">
        <v>35.71</v>
      </c>
      <c r="J60">
        <v>38.96</v>
      </c>
      <c r="L60">
        <f>SUM(F$57:F60)</f>
        <v>1</v>
      </c>
      <c r="M60">
        <f>SUM(G$57:G60)/G$61</f>
        <v>1</v>
      </c>
      <c r="N60">
        <f>SUM(H$57:H60)/H$61</f>
        <v>1</v>
      </c>
      <c r="O60">
        <f>SUM(I$57:I60)/I$61</f>
        <v>1</v>
      </c>
      <c r="P60">
        <f>SUM(J$57:J60)/J$61</f>
        <v>1</v>
      </c>
      <c r="Q60">
        <v>1</v>
      </c>
    </row>
    <row r="61" spans="1:30" ht="15.75" thickBot="1" x14ac:dyDescent="0.3">
      <c r="A61" s="31" t="s">
        <v>133</v>
      </c>
      <c r="B61" s="26">
        <v>8.27</v>
      </c>
      <c r="C61" s="26">
        <v>9.7200000000000006</v>
      </c>
      <c r="D61" s="26">
        <v>10.050000000000001</v>
      </c>
      <c r="E61" s="32">
        <v>1.07</v>
      </c>
      <c r="G61">
        <f>SUM(G57:G60)</f>
        <v>103.85</v>
      </c>
      <c r="H61">
        <f t="shared" ref="H61" si="12">SUM(H57:H60)</f>
        <v>111.65</v>
      </c>
      <c r="I61">
        <f t="shared" ref="I61" si="13">SUM(I57:I60)</f>
        <v>115.88</v>
      </c>
      <c r="J61">
        <f t="shared" ref="J61" si="14">SUM(J57:J60)</f>
        <v>123.62</v>
      </c>
      <c r="L61" t="s">
        <v>100</v>
      </c>
    </row>
    <row r="62" spans="1:30" ht="15.75" thickBot="1" x14ac:dyDescent="0.3">
      <c r="A62" s="33" t="s">
        <v>134</v>
      </c>
      <c r="B62" s="27">
        <v>8.36</v>
      </c>
      <c r="C62" s="27">
        <v>9.85</v>
      </c>
      <c r="D62" s="27">
        <v>10.220000000000001</v>
      </c>
      <c r="E62" s="34">
        <v>1.06</v>
      </c>
    </row>
    <row r="63" spans="1:30" ht="15.75" thickBot="1" x14ac:dyDescent="0.3">
      <c r="A63" s="31" t="s">
        <v>135</v>
      </c>
      <c r="B63" s="26">
        <v>8.39</v>
      </c>
      <c r="C63" s="26">
        <v>9.93</v>
      </c>
      <c r="D63" s="26">
        <v>10.4</v>
      </c>
      <c r="E63" s="32">
        <v>1.06</v>
      </c>
      <c r="L63" s="23" t="s">
        <v>236</v>
      </c>
      <c r="M63" t="s">
        <v>149</v>
      </c>
      <c r="N63" t="s">
        <v>150</v>
      </c>
      <c r="O63" t="s">
        <v>151</v>
      </c>
      <c r="P63" t="s">
        <v>152</v>
      </c>
      <c r="Q63" t="s">
        <v>236</v>
      </c>
    </row>
    <row r="64" spans="1:30" ht="15.75" thickBot="1" x14ac:dyDescent="0.3">
      <c r="A64" s="33" t="s">
        <v>136</v>
      </c>
      <c r="B64" s="27">
        <v>8.65</v>
      </c>
      <c r="C64" s="27">
        <v>10.15</v>
      </c>
      <c r="D64" s="27">
        <v>10.6</v>
      </c>
      <c r="E64" s="34">
        <v>1.04</v>
      </c>
      <c r="F64" s="23" t="s">
        <v>236</v>
      </c>
      <c r="G64" t="s">
        <v>149</v>
      </c>
      <c r="H64" t="s">
        <v>150</v>
      </c>
      <c r="I64" t="s">
        <v>151</v>
      </c>
      <c r="J64" t="s">
        <v>152</v>
      </c>
      <c r="L64">
        <v>0</v>
      </c>
      <c r="M64">
        <v>0</v>
      </c>
      <c r="N64">
        <v>0</v>
      </c>
      <c r="O64">
        <v>0</v>
      </c>
      <c r="P64">
        <v>0</v>
      </c>
      <c r="Q64">
        <v>0</v>
      </c>
    </row>
    <row r="65" spans="1:17" ht="15.75" thickBot="1" x14ac:dyDescent="0.3">
      <c r="A65" s="31" t="s">
        <v>137</v>
      </c>
      <c r="B65" s="26">
        <v>8.59</v>
      </c>
      <c r="C65" s="26">
        <v>10.4</v>
      </c>
      <c r="D65" s="26">
        <v>10.67</v>
      </c>
      <c r="E65" s="32">
        <v>1.07</v>
      </c>
      <c r="F65" s="39">
        <v>0.5</v>
      </c>
      <c r="G65">
        <v>1.41</v>
      </c>
      <c r="H65">
        <v>1.4</v>
      </c>
      <c r="I65">
        <v>1.45</v>
      </c>
      <c r="J65">
        <v>1.38</v>
      </c>
      <c r="L65">
        <f>SUM(F$65:F65)</f>
        <v>0.5</v>
      </c>
      <c r="M65">
        <f>SUM(G$65:G65)/G$69</f>
        <v>3.345989558614143E-2</v>
      </c>
      <c r="N65">
        <f>SUM(H$65:H65)/H$69</f>
        <v>3.3388981636060092E-2</v>
      </c>
      <c r="O65">
        <f>SUM(I$65:I65)/I$69</f>
        <v>3.4037558685446015E-2</v>
      </c>
      <c r="P65">
        <f>SUM(J$65:J65)/J$69</f>
        <v>3.2786885245901634E-2</v>
      </c>
      <c r="Q65">
        <v>0.5</v>
      </c>
    </row>
    <row r="66" spans="1:17" ht="15.75" thickBot="1" x14ac:dyDescent="0.3">
      <c r="A66" s="33" t="s">
        <v>138</v>
      </c>
      <c r="B66" s="27">
        <v>9.06</v>
      </c>
      <c r="C66" s="27">
        <v>10.81</v>
      </c>
      <c r="D66" s="27">
        <v>11</v>
      </c>
      <c r="E66" s="34">
        <v>1.1200000000000001</v>
      </c>
      <c r="F66" s="39">
        <v>0.4</v>
      </c>
      <c r="G66">
        <v>14.03</v>
      </c>
      <c r="H66">
        <v>14.14</v>
      </c>
      <c r="I66">
        <v>14.38</v>
      </c>
      <c r="J66">
        <v>14.47</v>
      </c>
      <c r="L66">
        <f>SUM(F$65:F66)</f>
        <v>0.9</v>
      </c>
      <c r="M66">
        <f>SUM(G$65:G66)/G$69</f>
        <v>0.36639772187944941</v>
      </c>
      <c r="N66">
        <f>SUM(H$65:H66)/H$69</f>
        <v>0.37061769616026707</v>
      </c>
      <c r="O66">
        <f>SUM(I$65:I66)/I$69</f>
        <v>0.37159624413145548</v>
      </c>
      <c r="P66">
        <f>SUM(J$65:J66)/J$69</f>
        <v>0.37657400807792824</v>
      </c>
      <c r="Q66">
        <v>0.9</v>
      </c>
    </row>
    <row r="67" spans="1:17" ht="15.75" thickBot="1" x14ac:dyDescent="0.3">
      <c r="A67" s="31" t="s">
        <v>139</v>
      </c>
      <c r="B67" s="26">
        <v>9.35</v>
      </c>
      <c r="C67" s="26">
        <v>11.17</v>
      </c>
      <c r="D67" s="26">
        <v>11.26</v>
      </c>
      <c r="E67" s="32">
        <v>1.17</v>
      </c>
      <c r="F67" s="40">
        <v>0.09</v>
      </c>
      <c r="G67">
        <v>14.66</v>
      </c>
      <c r="H67">
        <v>14.59</v>
      </c>
      <c r="I67">
        <v>14.93</v>
      </c>
      <c r="J67">
        <v>14.79</v>
      </c>
      <c r="L67">
        <f>SUM(F$65:F67)</f>
        <v>0.99</v>
      </c>
      <c r="M67">
        <f>SUM(G$65:G67)/G$69</f>
        <v>0.7142857142857143</v>
      </c>
      <c r="N67">
        <f>SUM(H$65:H67)/H$69</f>
        <v>0.71857858335320768</v>
      </c>
      <c r="O67">
        <f>SUM(I$65:I67)/I$69</f>
        <v>0.72206572769953059</v>
      </c>
      <c r="P67">
        <f>SUM(J$65:J67)/J$69</f>
        <v>0.72796388690900449</v>
      </c>
      <c r="Q67">
        <v>0.99</v>
      </c>
    </row>
    <row r="68" spans="1:17" ht="15.75" thickBot="1" x14ac:dyDescent="0.3">
      <c r="A68" s="33" t="s">
        <v>140</v>
      </c>
      <c r="B68" s="27">
        <v>9.49</v>
      </c>
      <c r="C68" s="27">
        <v>11.41</v>
      </c>
      <c r="D68" s="27">
        <v>11.42</v>
      </c>
      <c r="E68" s="34">
        <v>1.1499999999999999</v>
      </c>
      <c r="F68" s="41">
        <v>0.01</v>
      </c>
      <c r="G68">
        <v>12.04</v>
      </c>
      <c r="H68">
        <v>11.8</v>
      </c>
      <c r="I68">
        <v>11.84</v>
      </c>
      <c r="J68">
        <v>11.45</v>
      </c>
      <c r="L68">
        <f>SUM(F$65:F68)</f>
        <v>1</v>
      </c>
      <c r="M68">
        <f>SUM(G$65:G68)/G$69</f>
        <v>1</v>
      </c>
      <c r="N68">
        <f>SUM(H$65:H68)/H$69</f>
        <v>1</v>
      </c>
      <c r="O68">
        <f>SUM(I$65:I68)/I$69</f>
        <v>1</v>
      </c>
      <c r="P68">
        <f>SUM(J$65:J68)/J$69</f>
        <v>1</v>
      </c>
      <c r="Q68">
        <v>1</v>
      </c>
    </row>
    <row r="69" spans="1:17" ht="15.75" thickBot="1" x14ac:dyDescent="0.3">
      <c r="A69" s="31" t="s">
        <v>141</v>
      </c>
      <c r="B69" s="26">
        <v>10.050000000000001</v>
      </c>
      <c r="C69" s="26">
        <v>12.07</v>
      </c>
      <c r="D69" s="26">
        <v>11.8</v>
      </c>
      <c r="E69" s="32">
        <v>1.24</v>
      </c>
      <c r="G69">
        <f>SUM(G65:G68)</f>
        <v>42.14</v>
      </c>
      <c r="H69">
        <f t="shared" ref="H69:J69" si="15">SUM(H65:H68)</f>
        <v>41.930000000000007</v>
      </c>
      <c r="I69">
        <f t="shared" si="15"/>
        <v>42.599999999999994</v>
      </c>
      <c r="J69">
        <f t="shared" si="15"/>
        <v>42.09</v>
      </c>
    </row>
    <row r="70" spans="1:17" ht="15.75" thickBot="1" x14ac:dyDescent="0.3">
      <c r="A70" s="33" t="s">
        <v>142</v>
      </c>
      <c r="B70" s="27">
        <v>10.220000000000001</v>
      </c>
      <c r="C70" s="27">
        <v>12.25</v>
      </c>
      <c r="D70" s="27">
        <v>12.07</v>
      </c>
      <c r="E70" s="34">
        <v>1.21</v>
      </c>
      <c r="L70" s="23" t="s">
        <v>236</v>
      </c>
      <c r="M70" t="s">
        <v>189</v>
      </c>
      <c r="N70" t="s">
        <v>190</v>
      </c>
      <c r="O70" t="s">
        <v>191</v>
      </c>
      <c r="P70" t="s">
        <v>192</v>
      </c>
      <c r="Q70" t="s">
        <v>236</v>
      </c>
    </row>
    <row r="71" spans="1:17" ht="15.75" thickBot="1" x14ac:dyDescent="0.3">
      <c r="A71" s="31" t="s">
        <v>143</v>
      </c>
      <c r="B71" s="26">
        <v>9.8000000000000007</v>
      </c>
      <c r="C71" s="26">
        <v>12.07</v>
      </c>
      <c r="D71" s="26">
        <v>12.04</v>
      </c>
      <c r="E71" s="32">
        <v>1.26</v>
      </c>
      <c r="F71" s="23" t="s">
        <v>236</v>
      </c>
      <c r="G71" t="s">
        <v>189</v>
      </c>
      <c r="H71" t="s">
        <v>190</v>
      </c>
      <c r="I71" t="s">
        <v>191</v>
      </c>
      <c r="J71" t="s">
        <v>192</v>
      </c>
      <c r="L71">
        <v>0</v>
      </c>
      <c r="M71">
        <v>0</v>
      </c>
      <c r="N71">
        <v>0</v>
      </c>
      <c r="O71">
        <v>0</v>
      </c>
      <c r="P71">
        <v>0</v>
      </c>
      <c r="Q71">
        <v>0</v>
      </c>
    </row>
    <row r="72" spans="1:17" ht="15.75" thickBot="1" x14ac:dyDescent="0.3">
      <c r="A72" s="33" t="s">
        <v>144</v>
      </c>
      <c r="B72" s="27">
        <v>10.44</v>
      </c>
      <c r="C72" s="27">
        <v>12.87</v>
      </c>
      <c r="D72" s="27">
        <v>12.62</v>
      </c>
      <c r="E72" s="34">
        <v>1.25</v>
      </c>
      <c r="F72" s="39">
        <v>0.5</v>
      </c>
      <c r="G72">
        <v>0.34</v>
      </c>
      <c r="H72">
        <v>0.24</v>
      </c>
      <c r="I72">
        <v>0.31</v>
      </c>
      <c r="J72">
        <v>0.31</v>
      </c>
      <c r="L72">
        <f>SUM(F$72:F72)</f>
        <v>0.5</v>
      </c>
      <c r="M72">
        <f>SUM(G$72:G72)/G$76</f>
        <v>5.7094878253568437E-3</v>
      </c>
      <c r="N72">
        <f>SUM(H$72:H72)/H$76</f>
        <v>4.0719375636240245E-3</v>
      </c>
      <c r="O72">
        <f>SUM(I$72:I72)/I$76</f>
        <v>5.0936575747617483E-3</v>
      </c>
      <c r="P72">
        <f>SUM(J$72:J72)/J$76</f>
        <v>4.9703383036716377E-3</v>
      </c>
      <c r="Q72">
        <v>0.5</v>
      </c>
    </row>
    <row r="73" spans="1:17" ht="15.75" thickBot="1" x14ac:dyDescent="0.3">
      <c r="A73" s="31" t="s">
        <v>145</v>
      </c>
      <c r="B73" s="26">
        <v>10.44</v>
      </c>
      <c r="C73" s="26">
        <v>13.01</v>
      </c>
      <c r="D73" s="26">
        <v>12.75</v>
      </c>
      <c r="E73" s="32">
        <v>1.29</v>
      </c>
      <c r="F73" s="39">
        <v>0.4</v>
      </c>
      <c r="G73">
        <v>18.87</v>
      </c>
      <c r="H73">
        <v>18.66</v>
      </c>
      <c r="I73">
        <v>19.02</v>
      </c>
      <c r="J73">
        <v>19.77</v>
      </c>
      <c r="L73">
        <f>SUM(F$72:F73)</f>
        <v>0.9</v>
      </c>
      <c r="M73">
        <f>SUM(G$72:G73)/G$76</f>
        <v>0.32258606213266167</v>
      </c>
      <c r="N73">
        <f>SUM(H$72:H73)/H$76</f>
        <v>0.32066508313539194</v>
      </c>
      <c r="O73">
        <f>SUM(I$72:I73)/I$76</f>
        <v>0.31761419651659545</v>
      </c>
      <c r="P73">
        <f>SUM(J$72:J73)/J$76</f>
        <v>0.32194965528298863</v>
      </c>
      <c r="Q73">
        <v>0.9</v>
      </c>
    </row>
    <row r="74" spans="1:17" ht="15.75" thickBot="1" x14ac:dyDescent="0.3">
      <c r="A74" s="33" t="s">
        <v>146</v>
      </c>
      <c r="B74" s="27">
        <v>10.82</v>
      </c>
      <c r="C74" s="27">
        <v>13.37</v>
      </c>
      <c r="D74" s="27">
        <v>13.03</v>
      </c>
      <c r="E74" s="34">
        <v>1.29</v>
      </c>
      <c r="F74" s="40">
        <v>0.09</v>
      </c>
      <c r="G74">
        <v>23.57</v>
      </c>
      <c r="H74">
        <v>23.48</v>
      </c>
      <c r="I74">
        <v>24.23</v>
      </c>
      <c r="J74">
        <v>24.55</v>
      </c>
      <c r="L74">
        <f>SUM(F$72:F74)</f>
        <v>0.99</v>
      </c>
      <c r="M74">
        <f>SUM(G$72:G74)/G$76</f>
        <v>0.71838790931989926</v>
      </c>
      <c r="N74">
        <f>SUM(H$72:H74)/H$76</f>
        <v>0.71903630810994223</v>
      </c>
      <c r="O74">
        <f>SUM(I$72:I74)/I$76</f>
        <v>0.71574104502136049</v>
      </c>
      <c r="P74">
        <f>SUM(J$72:J74)/J$76</f>
        <v>0.71556838223504893</v>
      </c>
      <c r="Q74">
        <v>0.99</v>
      </c>
    </row>
    <row r="75" spans="1:17" ht="15.75" thickBot="1" x14ac:dyDescent="0.3">
      <c r="A75" s="31" t="s">
        <v>147</v>
      </c>
      <c r="B75" s="26">
        <v>10.69</v>
      </c>
      <c r="C75" s="26">
        <v>13.33</v>
      </c>
      <c r="D75" s="26">
        <v>13.09</v>
      </c>
      <c r="E75" s="32">
        <v>1.31</v>
      </c>
      <c r="F75" s="41">
        <v>0.01</v>
      </c>
      <c r="G75">
        <v>16.77</v>
      </c>
      <c r="H75">
        <v>16.559999999999999</v>
      </c>
      <c r="I75">
        <v>17.3</v>
      </c>
      <c r="J75">
        <v>17.739999999999998</v>
      </c>
      <c r="L75">
        <f>SUM(F$72:F75)</f>
        <v>1</v>
      </c>
      <c r="M75">
        <f>SUM(G$72:G75)/G$76</f>
        <v>1</v>
      </c>
      <c r="N75">
        <f>SUM(H$72:H75)/H$76</f>
        <v>1</v>
      </c>
      <c r="O75">
        <f>SUM(I$72:I75)/I$76</f>
        <v>1</v>
      </c>
      <c r="P75">
        <f>SUM(J$72:J75)/J$76</f>
        <v>1</v>
      </c>
      <c r="Q75">
        <v>1</v>
      </c>
    </row>
    <row r="76" spans="1:17" ht="15.75" thickBot="1" x14ac:dyDescent="0.3">
      <c r="A76" s="33" t="s">
        <v>148</v>
      </c>
      <c r="B76" s="27">
        <v>11.59</v>
      </c>
      <c r="C76" s="27">
        <v>14.21</v>
      </c>
      <c r="D76" s="27">
        <v>13.77</v>
      </c>
      <c r="E76" s="34">
        <v>1.36</v>
      </c>
      <c r="G76">
        <f>SUM(G72:G75)</f>
        <v>59.55</v>
      </c>
      <c r="H76">
        <f t="shared" ref="H76:J76" si="16">SUM(H72:H75)</f>
        <v>58.94</v>
      </c>
      <c r="I76">
        <f t="shared" si="16"/>
        <v>60.86</v>
      </c>
      <c r="J76">
        <f t="shared" si="16"/>
        <v>62.36999999999999</v>
      </c>
    </row>
    <row r="77" spans="1:17" ht="15.75" thickBot="1" x14ac:dyDescent="0.3">
      <c r="A77" s="31" t="s">
        <v>149</v>
      </c>
      <c r="B77" s="26">
        <v>12.04</v>
      </c>
      <c r="C77" s="26">
        <v>14.66</v>
      </c>
      <c r="D77" s="26">
        <v>14.03</v>
      </c>
      <c r="E77" s="32">
        <v>1.41</v>
      </c>
    </row>
    <row r="78" spans="1:17" ht="15.75" thickBot="1" x14ac:dyDescent="0.3">
      <c r="A78" s="33" t="s">
        <v>150</v>
      </c>
      <c r="B78" s="27">
        <v>11.8</v>
      </c>
      <c r="C78" s="27">
        <v>14.59</v>
      </c>
      <c r="D78" s="27">
        <v>14.14</v>
      </c>
      <c r="E78" s="34">
        <v>1.4</v>
      </c>
    </row>
    <row r="79" spans="1:17" ht="15.75" thickBot="1" x14ac:dyDescent="0.3">
      <c r="A79" s="31" t="s">
        <v>151</v>
      </c>
      <c r="B79" s="26">
        <v>11.84</v>
      </c>
      <c r="C79" s="26">
        <v>14.93</v>
      </c>
      <c r="D79" s="26">
        <v>14.38</v>
      </c>
      <c r="E79" s="32">
        <v>1.45</v>
      </c>
    </row>
    <row r="80" spans="1:17" ht="15.75" thickBot="1" x14ac:dyDescent="0.3">
      <c r="A80" s="33" t="s">
        <v>152</v>
      </c>
      <c r="B80" s="27">
        <v>11.45</v>
      </c>
      <c r="C80" s="27">
        <v>14.79</v>
      </c>
      <c r="D80" s="27">
        <v>14.47</v>
      </c>
      <c r="E80" s="34">
        <v>1.38</v>
      </c>
    </row>
    <row r="81" spans="1:5" ht="15.75" thickBot="1" x14ac:dyDescent="0.3">
      <c r="A81" s="31" t="s">
        <v>153</v>
      </c>
      <c r="B81" s="26">
        <v>11.17</v>
      </c>
      <c r="C81" s="26">
        <v>14.73</v>
      </c>
      <c r="D81" s="26">
        <v>14.78</v>
      </c>
      <c r="E81" s="32">
        <v>1.35</v>
      </c>
    </row>
    <row r="82" spans="1:5" ht="15.75" thickBot="1" x14ac:dyDescent="0.3">
      <c r="A82" s="33" t="s">
        <v>154</v>
      </c>
      <c r="B82" s="27">
        <v>11.49</v>
      </c>
      <c r="C82" s="27">
        <v>15.27</v>
      </c>
      <c r="D82" s="27">
        <v>15.13</v>
      </c>
      <c r="E82" s="34">
        <v>1.35</v>
      </c>
    </row>
    <row r="83" spans="1:5" ht="15.75" thickBot="1" x14ac:dyDescent="0.3">
      <c r="A83" s="31" t="s">
        <v>155</v>
      </c>
      <c r="B83" s="26">
        <v>10.95</v>
      </c>
      <c r="C83" s="26">
        <v>14.9</v>
      </c>
      <c r="D83" s="26">
        <v>15.07</v>
      </c>
      <c r="E83" s="32">
        <v>1.32</v>
      </c>
    </row>
    <row r="84" spans="1:5" ht="15.75" thickBot="1" x14ac:dyDescent="0.3">
      <c r="A84" s="33" t="s">
        <v>156</v>
      </c>
      <c r="B84" s="27">
        <v>11.4</v>
      </c>
      <c r="C84" s="27">
        <v>15.47</v>
      </c>
      <c r="D84" s="27">
        <v>15.62</v>
      </c>
      <c r="E84" s="34">
        <v>1.29</v>
      </c>
    </row>
    <row r="85" spans="1:5" ht="15.75" thickBot="1" x14ac:dyDescent="0.3">
      <c r="A85" s="31" t="s">
        <v>157</v>
      </c>
      <c r="B85" s="26">
        <v>11.57</v>
      </c>
      <c r="C85" s="26">
        <v>15.68</v>
      </c>
      <c r="D85" s="26">
        <v>15.87</v>
      </c>
      <c r="E85" s="32">
        <v>1.27</v>
      </c>
    </row>
    <row r="86" spans="1:5" ht="15.75" thickBot="1" x14ac:dyDescent="0.3">
      <c r="A86" s="33" t="s">
        <v>158</v>
      </c>
      <c r="B86" s="27">
        <v>11.42</v>
      </c>
      <c r="C86" s="27">
        <v>15.54</v>
      </c>
      <c r="D86" s="27">
        <v>15.63</v>
      </c>
      <c r="E86" s="34">
        <v>1.21</v>
      </c>
    </row>
    <row r="87" spans="1:5" ht="15.75" thickBot="1" x14ac:dyDescent="0.3">
      <c r="A87" s="31" t="s">
        <v>159</v>
      </c>
      <c r="B87" s="26">
        <v>10.86</v>
      </c>
      <c r="C87" s="26">
        <v>15.14</v>
      </c>
      <c r="D87" s="26">
        <v>15.49</v>
      </c>
      <c r="E87" s="32">
        <v>1.21</v>
      </c>
    </row>
    <row r="88" spans="1:5" ht="15.75" thickBot="1" x14ac:dyDescent="0.3">
      <c r="A88" s="33" t="s">
        <v>160</v>
      </c>
      <c r="B88" s="27">
        <v>10.93</v>
      </c>
      <c r="C88" s="27">
        <v>15.47</v>
      </c>
      <c r="D88" s="27">
        <v>15.94</v>
      </c>
      <c r="E88" s="34">
        <v>1.25</v>
      </c>
    </row>
    <row r="89" spans="1:5" ht="15.75" thickBot="1" x14ac:dyDescent="0.3">
      <c r="A89" s="31" t="s">
        <v>161</v>
      </c>
      <c r="B89" s="26">
        <v>10.93</v>
      </c>
      <c r="C89" s="26">
        <v>15.63</v>
      </c>
      <c r="D89" s="26">
        <v>16.010000000000002</v>
      </c>
      <c r="E89" s="32">
        <v>1.18</v>
      </c>
    </row>
    <row r="90" spans="1:5" ht="15.75" thickBot="1" x14ac:dyDescent="0.3">
      <c r="A90" s="33" t="s">
        <v>162</v>
      </c>
      <c r="B90" s="27">
        <v>11.77</v>
      </c>
      <c r="C90" s="27">
        <v>16.260000000000002</v>
      </c>
      <c r="D90" s="27">
        <v>16.43</v>
      </c>
      <c r="E90" s="34">
        <v>1.1200000000000001</v>
      </c>
    </row>
    <row r="91" spans="1:5" ht="15.75" thickBot="1" x14ac:dyDescent="0.3">
      <c r="A91" s="31" t="s">
        <v>163</v>
      </c>
      <c r="B91" s="26">
        <v>12.13</v>
      </c>
      <c r="C91" s="26">
        <v>16.510000000000002</v>
      </c>
      <c r="D91" s="26">
        <v>16.66</v>
      </c>
      <c r="E91" s="32">
        <v>1.1399999999999999</v>
      </c>
    </row>
    <row r="92" spans="1:5" ht="15.75" thickBot="1" x14ac:dyDescent="0.3">
      <c r="A92" s="33" t="s">
        <v>164</v>
      </c>
      <c r="B92" s="27">
        <v>12.81</v>
      </c>
      <c r="C92" s="27">
        <v>17.170000000000002</v>
      </c>
      <c r="D92" s="27">
        <v>17.100000000000001</v>
      </c>
      <c r="E92" s="34">
        <v>1.24</v>
      </c>
    </row>
    <row r="93" spans="1:5" ht="15.75" thickBot="1" x14ac:dyDescent="0.3">
      <c r="A93" s="31" t="s">
        <v>165</v>
      </c>
      <c r="B93" s="26">
        <v>13.82</v>
      </c>
      <c r="C93" s="26">
        <v>18.03</v>
      </c>
      <c r="D93" s="26">
        <v>17.670000000000002</v>
      </c>
      <c r="E93" s="32">
        <v>1.21</v>
      </c>
    </row>
    <row r="94" spans="1:5" ht="15.75" thickBot="1" x14ac:dyDescent="0.3">
      <c r="A94" s="33" t="s">
        <v>166</v>
      </c>
      <c r="B94" s="27">
        <v>13.94</v>
      </c>
      <c r="C94" s="27">
        <v>18.34</v>
      </c>
      <c r="D94" s="27">
        <v>17.850000000000001</v>
      </c>
      <c r="E94" s="34">
        <v>1.26</v>
      </c>
    </row>
    <row r="95" spans="1:5" ht="15.75" thickBot="1" x14ac:dyDescent="0.3">
      <c r="A95" s="31" t="s">
        <v>167</v>
      </c>
      <c r="B95" s="26">
        <v>14.39</v>
      </c>
      <c r="C95" s="26">
        <v>18.86</v>
      </c>
      <c r="D95" s="26">
        <v>18.05</v>
      </c>
      <c r="E95" s="32">
        <v>1.29</v>
      </c>
    </row>
    <row r="96" spans="1:5" ht="15.75" thickBot="1" x14ac:dyDescent="0.3">
      <c r="A96" s="33" t="s">
        <v>168</v>
      </c>
      <c r="B96" s="27">
        <v>15.15</v>
      </c>
      <c r="C96" s="27">
        <v>19.559999999999999</v>
      </c>
      <c r="D96" s="27">
        <v>18.78</v>
      </c>
      <c r="E96" s="34">
        <v>1.31</v>
      </c>
    </row>
    <row r="97" spans="1:5" ht="15.75" thickBot="1" x14ac:dyDescent="0.3">
      <c r="A97" s="31" t="s">
        <v>169</v>
      </c>
      <c r="B97" s="26">
        <v>15.42</v>
      </c>
      <c r="C97" s="26">
        <v>19.940000000000001</v>
      </c>
      <c r="D97" s="26">
        <v>18.95</v>
      </c>
      <c r="E97" s="32">
        <v>1.29</v>
      </c>
    </row>
    <row r="98" spans="1:5" ht="15.75" thickBot="1" x14ac:dyDescent="0.3">
      <c r="A98" s="33" t="s">
        <v>170</v>
      </c>
      <c r="B98" s="27">
        <v>15.96</v>
      </c>
      <c r="C98" s="27">
        <v>20.46</v>
      </c>
      <c r="D98" s="27">
        <v>19.34</v>
      </c>
      <c r="E98" s="34">
        <v>1.29</v>
      </c>
    </row>
    <row r="99" spans="1:5" ht="15.75" thickBot="1" x14ac:dyDescent="0.3">
      <c r="A99" s="31" t="s">
        <v>171</v>
      </c>
      <c r="B99" s="26">
        <v>16.48</v>
      </c>
      <c r="C99" s="26">
        <v>21.01</v>
      </c>
      <c r="D99" s="26">
        <v>19.760000000000002</v>
      </c>
      <c r="E99" s="32">
        <v>1.34</v>
      </c>
    </row>
    <row r="100" spans="1:5" ht="15.75" thickBot="1" x14ac:dyDescent="0.3">
      <c r="A100" s="33" t="s">
        <v>172</v>
      </c>
      <c r="B100" s="27">
        <v>16.899999999999999</v>
      </c>
      <c r="C100" s="27">
        <v>21.52</v>
      </c>
      <c r="D100" s="27">
        <v>20.260000000000002</v>
      </c>
      <c r="E100" s="34">
        <v>1.39</v>
      </c>
    </row>
    <row r="101" spans="1:5" ht="15.75" thickBot="1" x14ac:dyDescent="0.3">
      <c r="A101" s="31" t="s">
        <v>173</v>
      </c>
      <c r="B101" s="26">
        <v>17.77</v>
      </c>
      <c r="C101" s="26">
        <v>22.34</v>
      </c>
      <c r="D101" s="26">
        <v>20.2</v>
      </c>
      <c r="E101" s="32">
        <v>1.4</v>
      </c>
    </row>
    <row r="102" spans="1:5" ht="15.75" thickBot="1" x14ac:dyDescent="0.3">
      <c r="A102" s="33" t="s">
        <v>174</v>
      </c>
      <c r="B102" s="27">
        <v>17.72</v>
      </c>
      <c r="C102" s="27">
        <v>22.52</v>
      </c>
      <c r="D102" s="27">
        <v>20.14</v>
      </c>
      <c r="E102" s="34">
        <v>1.36</v>
      </c>
    </row>
    <row r="103" spans="1:5" ht="15.75" thickBot="1" x14ac:dyDescent="0.3">
      <c r="A103" s="31" t="s">
        <v>175</v>
      </c>
      <c r="B103" s="26">
        <v>18.079999999999998</v>
      </c>
      <c r="C103" s="26">
        <v>22.94</v>
      </c>
      <c r="D103" s="26">
        <v>20.440000000000001</v>
      </c>
      <c r="E103" s="32">
        <v>1.36</v>
      </c>
    </row>
    <row r="104" spans="1:5" ht="15.75" thickBot="1" x14ac:dyDescent="0.3">
      <c r="A104" s="33" t="s">
        <v>176</v>
      </c>
      <c r="B104" s="27">
        <v>18.59</v>
      </c>
      <c r="C104" s="27">
        <v>23.43</v>
      </c>
      <c r="D104" s="27">
        <v>20.76</v>
      </c>
      <c r="E104" s="34">
        <v>1.39</v>
      </c>
    </row>
    <row r="105" spans="1:5" ht="15.75" thickBot="1" x14ac:dyDescent="0.3">
      <c r="A105" s="31" t="s">
        <v>177</v>
      </c>
      <c r="B105" s="26">
        <v>19.13</v>
      </c>
      <c r="C105" s="26">
        <v>24.11</v>
      </c>
      <c r="D105" s="26">
        <v>20.54</v>
      </c>
      <c r="E105" s="32">
        <v>1.4</v>
      </c>
    </row>
    <row r="106" spans="1:5" ht="15.75" thickBot="1" x14ac:dyDescent="0.3">
      <c r="A106" s="33" t="s">
        <v>178</v>
      </c>
      <c r="B106" s="27">
        <v>19.29</v>
      </c>
      <c r="C106" s="27">
        <v>24.54</v>
      </c>
      <c r="D106" s="27">
        <v>20.46</v>
      </c>
      <c r="E106" s="34">
        <v>1.35</v>
      </c>
    </row>
    <row r="107" spans="1:5" ht="15.75" thickBot="1" x14ac:dyDescent="0.3">
      <c r="A107" s="31" t="s">
        <v>179</v>
      </c>
      <c r="B107" s="26">
        <v>19.559999999999999</v>
      </c>
      <c r="C107" s="26">
        <v>25</v>
      </c>
      <c r="D107" s="26">
        <v>20.59</v>
      </c>
      <c r="E107" s="32">
        <v>1.24</v>
      </c>
    </row>
    <row r="108" spans="1:5" ht="15.75" thickBot="1" x14ac:dyDescent="0.3">
      <c r="A108" s="33" t="s">
        <v>180</v>
      </c>
      <c r="B108" s="27">
        <v>19.21</v>
      </c>
      <c r="C108" s="27">
        <v>24.91</v>
      </c>
      <c r="D108" s="27">
        <v>20.54</v>
      </c>
      <c r="E108" s="34">
        <v>1.1100000000000001</v>
      </c>
    </row>
    <row r="109" spans="1:5" ht="15.75" thickBot="1" x14ac:dyDescent="0.3">
      <c r="A109" s="31" t="s">
        <v>181</v>
      </c>
      <c r="B109" s="26">
        <v>18.61</v>
      </c>
      <c r="C109" s="26">
        <v>24.54</v>
      </c>
      <c r="D109" s="26">
        <v>19.829999999999998</v>
      </c>
      <c r="E109" s="32">
        <v>1.03</v>
      </c>
    </row>
    <row r="110" spans="1:5" ht="15.75" thickBot="1" x14ac:dyDescent="0.3">
      <c r="A110" s="33" t="s">
        <v>182</v>
      </c>
      <c r="B110" s="27">
        <v>18.13</v>
      </c>
      <c r="C110" s="27">
        <v>24.15</v>
      </c>
      <c r="D110" s="27">
        <v>19.46</v>
      </c>
      <c r="E110" s="34">
        <v>0.97</v>
      </c>
    </row>
    <row r="111" spans="1:5" ht="15.75" thickBot="1" x14ac:dyDescent="0.3">
      <c r="A111" s="31" t="s">
        <v>183</v>
      </c>
      <c r="B111" s="26">
        <v>17.29</v>
      </c>
      <c r="C111" s="26">
        <v>23.64</v>
      </c>
      <c r="D111" s="26">
        <v>18.920000000000002</v>
      </c>
      <c r="E111" s="32">
        <v>0.67</v>
      </c>
    </row>
    <row r="112" spans="1:5" ht="15.75" thickBot="1" x14ac:dyDescent="0.3">
      <c r="A112" s="33" t="s">
        <v>184</v>
      </c>
      <c r="B112" s="27">
        <v>15.64</v>
      </c>
      <c r="C112" s="27">
        <v>22.65</v>
      </c>
      <c r="D112" s="27">
        <v>18.68</v>
      </c>
      <c r="E112" s="34">
        <v>0.64</v>
      </c>
    </row>
    <row r="113" spans="1:5" ht="15.75" thickBot="1" x14ac:dyDescent="0.3">
      <c r="A113" s="31" t="s">
        <v>185</v>
      </c>
      <c r="B113" s="26">
        <v>15.04</v>
      </c>
      <c r="C113" s="26">
        <v>22.47</v>
      </c>
      <c r="D113" s="26">
        <v>17.760000000000002</v>
      </c>
      <c r="E113" s="32">
        <v>0.65</v>
      </c>
    </row>
    <row r="114" spans="1:5" ht="15.75" thickBot="1" x14ac:dyDescent="0.3">
      <c r="A114" s="33" t="s">
        <v>186</v>
      </c>
      <c r="B114" s="27">
        <v>15.4</v>
      </c>
      <c r="C114" s="27">
        <v>22.5</v>
      </c>
      <c r="D114" s="27">
        <v>18.13</v>
      </c>
      <c r="E114" s="34">
        <v>0.56999999999999995</v>
      </c>
    </row>
    <row r="115" spans="1:5" ht="15.75" thickBot="1" x14ac:dyDescent="0.3">
      <c r="A115" s="31" t="s">
        <v>187</v>
      </c>
      <c r="B115" s="26">
        <v>16.350000000000001</v>
      </c>
      <c r="C115" s="26">
        <v>23.11</v>
      </c>
      <c r="D115" s="26">
        <v>18.27</v>
      </c>
      <c r="E115" s="32">
        <v>0.43</v>
      </c>
    </row>
    <row r="116" spans="1:5" ht="15.75" thickBot="1" x14ac:dyDescent="0.3">
      <c r="A116" s="33" t="s">
        <v>188</v>
      </c>
      <c r="B116" s="27">
        <v>16.100000000000001</v>
      </c>
      <c r="C116" s="27">
        <v>22.92</v>
      </c>
      <c r="D116" s="27">
        <v>19.02</v>
      </c>
      <c r="E116" s="34">
        <v>0.4</v>
      </c>
    </row>
    <row r="117" spans="1:5" ht="15.75" thickBot="1" x14ac:dyDescent="0.3">
      <c r="A117" s="31" t="s">
        <v>189</v>
      </c>
      <c r="B117" s="26">
        <v>16.77</v>
      </c>
      <c r="C117" s="26">
        <v>23.57</v>
      </c>
      <c r="D117" s="26">
        <v>18.87</v>
      </c>
      <c r="E117" s="32">
        <v>0.34</v>
      </c>
    </row>
    <row r="118" spans="1:5" ht="15.75" thickBot="1" x14ac:dyDescent="0.3">
      <c r="A118" s="33" t="s">
        <v>190</v>
      </c>
      <c r="B118" s="27">
        <v>16.559999999999999</v>
      </c>
      <c r="C118" s="27">
        <v>23.48</v>
      </c>
      <c r="D118" s="27">
        <v>18.66</v>
      </c>
      <c r="E118" s="34">
        <v>0.24</v>
      </c>
    </row>
    <row r="119" spans="1:5" ht="15.75" thickBot="1" x14ac:dyDescent="0.3">
      <c r="A119" s="31" t="s">
        <v>191</v>
      </c>
      <c r="B119" s="26">
        <v>17.3</v>
      </c>
      <c r="C119" s="26">
        <v>24.23</v>
      </c>
      <c r="D119" s="26">
        <v>19.02</v>
      </c>
      <c r="E119" s="32">
        <v>0.31</v>
      </c>
    </row>
    <row r="120" spans="1:5" ht="15.75" thickBot="1" x14ac:dyDescent="0.3">
      <c r="A120" s="33" t="s">
        <v>192</v>
      </c>
      <c r="B120" s="27">
        <v>17.739999999999998</v>
      </c>
      <c r="C120" s="27">
        <v>24.55</v>
      </c>
      <c r="D120" s="27">
        <v>19.77</v>
      </c>
      <c r="E120" s="34">
        <v>0.31</v>
      </c>
    </row>
    <row r="121" spans="1:5" ht="15.75" thickBot="1" x14ac:dyDescent="0.3">
      <c r="A121" s="31" t="s">
        <v>193</v>
      </c>
      <c r="B121" s="26">
        <v>18.47</v>
      </c>
      <c r="C121" s="26">
        <v>25.04</v>
      </c>
      <c r="D121" s="26">
        <v>19.63</v>
      </c>
      <c r="E121" s="32">
        <v>0.26</v>
      </c>
    </row>
    <row r="122" spans="1:5" ht="15.75" thickBot="1" x14ac:dyDescent="0.3">
      <c r="A122" s="33" t="s">
        <v>194</v>
      </c>
      <c r="B122" s="27">
        <v>18.68</v>
      </c>
      <c r="C122" s="27">
        <v>25.07</v>
      </c>
      <c r="D122" s="27">
        <v>19.84</v>
      </c>
      <c r="E122" s="34">
        <v>0.18</v>
      </c>
    </row>
    <row r="123" spans="1:5" ht="15.75" thickBot="1" x14ac:dyDescent="0.3">
      <c r="A123" s="31" t="s">
        <v>195</v>
      </c>
      <c r="B123" s="26">
        <v>18</v>
      </c>
      <c r="C123" s="26">
        <v>24.39</v>
      </c>
      <c r="D123" s="26">
        <v>19.38</v>
      </c>
      <c r="E123" s="32">
        <v>0.28000000000000003</v>
      </c>
    </row>
    <row r="124" spans="1:5" ht="15.75" thickBot="1" x14ac:dyDescent="0.3">
      <c r="A124" s="33" t="s">
        <v>196</v>
      </c>
      <c r="B124" s="27">
        <v>18.2</v>
      </c>
      <c r="C124" s="27">
        <v>24.65</v>
      </c>
      <c r="D124" s="27">
        <v>19.989999999999998</v>
      </c>
      <c r="E124" s="34">
        <v>0.37</v>
      </c>
    </row>
    <row r="125" spans="1:5" ht="15.75" thickBot="1" x14ac:dyDescent="0.3">
      <c r="A125" s="31" t="s">
        <v>197</v>
      </c>
      <c r="B125" s="26">
        <v>19.12</v>
      </c>
      <c r="C125" s="26">
        <v>25.5</v>
      </c>
      <c r="D125" s="26">
        <v>20.09</v>
      </c>
      <c r="E125" s="32">
        <v>0.39</v>
      </c>
    </row>
    <row r="126" spans="1:5" ht="15.75" thickBot="1" x14ac:dyDescent="0.3">
      <c r="A126" s="33" t="s">
        <v>198</v>
      </c>
      <c r="B126" s="27">
        <v>19.190000000000001</v>
      </c>
      <c r="C126" s="27">
        <v>25.46</v>
      </c>
      <c r="D126" s="27">
        <v>20.05</v>
      </c>
      <c r="E126" s="34">
        <v>0.38</v>
      </c>
    </row>
    <row r="127" spans="1:5" ht="15.75" thickBot="1" x14ac:dyDescent="0.3">
      <c r="A127" s="31" t="s">
        <v>199</v>
      </c>
      <c r="B127" s="26">
        <v>19.829999999999998</v>
      </c>
      <c r="C127" s="26">
        <v>25.94</v>
      </c>
      <c r="D127" s="26">
        <v>20.65</v>
      </c>
      <c r="E127" s="32">
        <v>0.46</v>
      </c>
    </row>
    <row r="128" spans="1:5" ht="15.75" thickBot="1" x14ac:dyDescent="0.3">
      <c r="A128" s="33" t="s">
        <v>200</v>
      </c>
      <c r="B128" s="27">
        <v>20.14</v>
      </c>
      <c r="C128" s="27">
        <v>26.14</v>
      </c>
      <c r="D128" s="27">
        <v>20.97</v>
      </c>
      <c r="E128" s="34">
        <v>0.55000000000000004</v>
      </c>
    </row>
    <row r="129" spans="1:5" ht="15.75" thickBot="1" x14ac:dyDescent="0.3">
      <c r="A129" s="31" t="s">
        <v>201</v>
      </c>
      <c r="B129" s="26">
        <v>21.15</v>
      </c>
      <c r="C129" s="26">
        <v>27.21</v>
      </c>
      <c r="D129" s="26">
        <v>21.67</v>
      </c>
      <c r="E129" s="32">
        <v>0.51</v>
      </c>
    </row>
    <row r="130" spans="1:5" ht="15.75" thickBot="1" x14ac:dyDescent="0.3">
      <c r="A130" s="33" t="s">
        <v>202</v>
      </c>
      <c r="B130" s="27">
        <v>21.48</v>
      </c>
      <c r="C130" s="27">
        <v>27.78</v>
      </c>
      <c r="D130" s="27">
        <v>21.81</v>
      </c>
      <c r="E130" s="34">
        <v>0.55000000000000004</v>
      </c>
    </row>
    <row r="131" spans="1:5" ht="15.75" thickBot="1" x14ac:dyDescent="0.3">
      <c r="A131" s="31" t="s">
        <v>203</v>
      </c>
      <c r="B131" s="26">
        <v>22.11</v>
      </c>
      <c r="C131" s="26">
        <v>28.52</v>
      </c>
      <c r="D131" s="26">
        <v>22.68</v>
      </c>
      <c r="E131" s="32">
        <v>0.64</v>
      </c>
    </row>
    <row r="132" spans="1:5" ht="15.75" thickBot="1" x14ac:dyDescent="0.3">
      <c r="A132" s="33" t="s">
        <v>204</v>
      </c>
      <c r="B132" s="27">
        <v>22.7</v>
      </c>
      <c r="C132" s="27">
        <v>29.15</v>
      </c>
      <c r="D132" s="27">
        <v>23.39</v>
      </c>
      <c r="E132" s="34">
        <v>0.63</v>
      </c>
    </row>
    <row r="133" spans="1:5" ht="15.75" thickBot="1" x14ac:dyDescent="0.3">
      <c r="A133" s="31" t="s">
        <v>205</v>
      </c>
      <c r="B133" s="26">
        <v>23.56</v>
      </c>
      <c r="C133" s="26">
        <v>29.81</v>
      </c>
      <c r="D133" s="26">
        <v>23.54</v>
      </c>
      <c r="E133" s="32">
        <v>0.65</v>
      </c>
    </row>
    <row r="134" spans="1:5" ht="15.75" thickBot="1" x14ac:dyDescent="0.3">
      <c r="A134" s="33" t="s">
        <v>206</v>
      </c>
      <c r="B134" s="27">
        <v>24.25</v>
      </c>
      <c r="C134" s="27">
        <v>30.47</v>
      </c>
      <c r="D134" s="27">
        <v>23.89</v>
      </c>
      <c r="E134" s="34">
        <v>0.74</v>
      </c>
    </row>
    <row r="135" spans="1:5" ht="15.75" thickBot="1" x14ac:dyDescent="0.3">
      <c r="A135" s="31" t="s">
        <v>207</v>
      </c>
      <c r="B135" s="26">
        <v>24.48</v>
      </c>
      <c r="C135" s="26">
        <v>30.82</v>
      </c>
      <c r="D135" s="26">
        <v>23.84</v>
      </c>
      <c r="E135" s="32">
        <v>0.77</v>
      </c>
    </row>
    <row r="136" spans="1:5" ht="15.75" thickBot="1" x14ac:dyDescent="0.3">
      <c r="A136" s="33" t="s">
        <v>208</v>
      </c>
      <c r="B136" s="27">
        <v>25.08</v>
      </c>
      <c r="C136" s="27">
        <v>31.3</v>
      </c>
      <c r="D136" s="27">
        <v>24.4</v>
      </c>
      <c r="E136" s="34">
        <v>0.78</v>
      </c>
    </row>
    <row r="137" spans="1:5" ht="15.75" thickBot="1" x14ac:dyDescent="0.3">
      <c r="A137" s="31" t="s">
        <v>209</v>
      </c>
      <c r="B137" s="26">
        <v>25.78</v>
      </c>
      <c r="C137" s="26">
        <v>32.08</v>
      </c>
      <c r="D137" s="26">
        <v>24.58</v>
      </c>
      <c r="E137" s="32">
        <v>0.82</v>
      </c>
    </row>
    <row r="138" spans="1:5" ht="15.75" thickBot="1" x14ac:dyDescent="0.3">
      <c r="A138" s="33" t="s">
        <v>210</v>
      </c>
      <c r="B138" s="27">
        <v>26.09</v>
      </c>
      <c r="C138" s="27">
        <v>32.369999999999997</v>
      </c>
      <c r="D138" s="27">
        <v>24.58</v>
      </c>
      <c r="E138" s="34">
        <v>0.82</v>
      </c>
    </row>
    <row r="139" spans="1:5" ht="15.75" thickBot="1" x14ac:dyDescent="0.3">
      <c r="A139" s="31" t="s">
        <v>211</v>
      </c>
      <c r="B139" s="26">
        <v>25.59</v>
      </c>
      <c r="C139" s="26">
        <v>32.049999999999997</v>
      </c>
      <c r="D139" s="26">
        <v>24.4</v>
      </c>
      <c r="E139" s="32">
        <v>0.85</v>
      </c>
    </row>
    <row r="140" spans="1:5" ht="15.75" thickBot="1" x14ac:dyDescent="0.3">
      <c r="A140" s="33" t="s">
        <v>212</v>
      </c>
      <c r="B140" s="27">
        <v>26</v>
      </c>
      <c r="C140" s="27">
        <v>32.29</v>
      </c>
      <c r="D140" s="27">
        <v>25.14</v>
      </c>
      <c r="E140" s="34">
        <v>0.96</v>
      </c>
    </row>
    <row r="141" spans="1:5" ht="15.75" thickBot="1" x14ac:dyDescent="0.3">
      <c r="A141" s="31" t="s">
        <v>213</v>
      </c>
      <c r="B141" s="26">
        <v>26.53</v>
      </c>
      <c r="C141" s="26">
        <v>32.76</v>
      </c>
      <c r="D141" s="26">
        <v>25.26</v>
      </c>
      <c r="E141" s="32">
        <v>0.99</v>
      </c>
    </row>
    <row r="142" spans="1:5" ht="15.75" thickBot="1" x14ac:dyDescent="0.3">
      <c r="A142" s="33" t="s">
        <v>214</v>
      </c>
      <c r="B142" s="27">
        <v>27.1</v>
      </c>
      <c r="C142" s="27">
        <v>33.35</v>
      </c>
      <c r="D142" s="27">
        <v>25.41</v>
      </c>
      <c r="E142" s="34">
        <v>0.97</v>
      </c>
    </row>
    <row r="143" spans="1:5" ht="15.75" thickBot="1" x14ac:dyDescent="0.3">
      <c r="A143" s="31" t="s">
        <v>215</v>
      </c>
      <c r="B143" s="26">
        <v>27.54</v>
      </c>
      <c r="C143" s="26">
        <v>34</v>
      </c>
      <c r="D143" s="26">
        <v>25.84</v>
      </c>
      <c r="E143" s="32">
        <v>1.0900000000000001</v>
      </c>
    </row>
    <row r="144" spans="1:5" ht="15.75" thickBot="1" x14ac:dyDescent="0.3">
      <c r="A144" s="33" t="s">
        <v>216</v>
      </c>
      <c r="B144" s="27">
        <v>27.45</v>
      </c>
      <c r="C144" s="27">
        <v>34.090000000000003</v>
      </c>
      <c r="D144" s="27">
        <v>26.45</v>
      </c>
      <c r="E144" s="34">
        <v>1.1299999999999999</v>
      </c>
    </row>
    <row r="145" spans="1:5" ht="15.75" thickBot="1" x14ac:dyDescent="0.3">
      <c r="A145" s="31" t="s">
        <v>217</v>
      </c>
      <c r="B145" s="26">
        <v>28.34</v>
      </c>
      <c r="C145" s="26">
        <v>35</v>
      </c>
      <c r="D145" s="26">
        <v>26.97</v>
      </c>
      <c r="E145" s="32">
        <v>1.1599999999999999</v>
      </c>
    </row>
    <row r="146" spans="1:5" ht="15.75" thickBot="1" x14ac:dyDescent="0.3">
      <c r="A146" s="33" t="s">
        <v>218</v>
      </c>
      <c r="B146" s="27">
        <v>28.8</v>
      </c>
      <c r="C146" s="27">
        <v>35.68</v>
      </c>
      <c r="D146" s="27">
        <v>27.26</v>
      </c>
      <c r="E146" s="34">
        <v>1.28</v>
      </c>
    </row>
    <row r="147" spans="1:5" ht="15.75" thickBot="1" x14ac:dyDescent="0.3">
      <c r="A147" s="31" t="s">
        <v>219</v>
      </c>
      <c r="B147" s="26">
        <v>29.29</v>
      </c>
      <c r="C147" s="26">
        <v>36.4</v>
      </c>
      <c r="D147" s="26">
        <v>27.75</v>
      </c>
      <c r="E147" s="32">
        <v>1.34</v>
      </c>
    </row>
    <row r="148" spans="1:5" ht="15.75" thickBot="1" x14ac:dyDescent="0.3">
      <c r="A148" s="33" t="s">
        <v>220</v>
      </c>
      <c r="B148" s="27">
        <v>30.15</v>
      </c>
      <c r="C148" s="27">
        <v>37.29</v>
      </c>
      <c r="D148" s="27">
        <v>28.46</v>
      </c>
      <c r="E148" s="34">
        <v>1.39</v>
      </c>
    </row>
    <row r="149" spans="1:5" ht="15.75" thickBot="1" x14ac:dyDescent="0.3">
      <c r="A149" s="31" t="s">
        <v>221</v>
      </c>
      <c r="B149" s="26">
        <v>30.51</v>
      </c>
      <c r="C149" s="26">
        <v>37.75</v>
      </c>
      <c r="D149" s="26">
        <v>28.75</v>
      </c>
      <c r="E149" s="32">
        <v>1.43</v>
      </c>
    </row>
    <row r="150" spans="1:5" ht="15.75" thickBot="1" x14ac:dyDescent="0.3">
      <c r="A150" s="33" t="s">
        <v>222</v>
      </c>
      <c r="B150" s="27">
        <v>30.81</v>
      </c>
      <c r="C150" s="27">
        <v>38.42</v>
      </c>
      <c r="D150" s="27">
        <v>28.98</v>
      </c>
      <c r="E150" s="34">
        <v>1.56</v>
      </c>
    </row>
    <row r="151" spans="1:5" ht="15.75" thickBot="1" x14ac:dyDescent="0.3">
      <c r="A151" s="31" t="s">
        <v>223</v>
      </c>
      <c r="B151" s="26">
        <v>31.48</v>
      </c>
      <c r="C151" s="26">
        <v>39.130000000000003</v>
      </c>
      <c r="D151" s="26">
        <v>29.45</v>
      </c>
      <c r="E151" s="32">
        <v>1.61</v>
      </c>
    </row>
    <row r="152" spans="1:5" ht="15.75" thickBot="1" x14ac:dyDescent="0.3">
      <c r="A152" s="33" t="s">
        <v>224</v>
      </c>
      <c r="B152" s="27">
        <v>29.7</v>
      </c>
      <c r="C152" s="27">
        <v>37.82</v>
      </c>
      <c r="D152" s="27">
        <v>29.02</v>
      </c>
      <c r="E152" s="34">
        <v>1.55</v>
      </c>
    </row>
    <row r="153" spans="1:5" ht="15.75" thickBot="1" x14ac:dyDescent="0.3">
      <c r="A153" s="31" t="s">
        <v>225</v>
      </c>
      <c r="B153" s="26">
        <v>31.85</v>
      </c>
      <c r="C153" s="26">
        <v>39.92</v>
      </c>
      <c r="D153" s="26">
        <v>30.27</v>
      </c>
      <c r="E153" s="32">
        <v>1.63</v>
      </c>
    </row>
    <row r="154" spans="1:5" ht="15.75" thickBot="1" x14ac:dyDescent="0.3">
      <c r="A154" s="33" t="s">
        <v>226</v>
      </c>
      <c r="B154" s="27">
        <v>32.51</v>
      </c>
      <c r="C154" s="27">
        <v>40.909999999999997</v>
      </c>
      <c r="D154" s="27">
        <v>30.69</v>
      </c>
      <c r="E154" s="34">
        <v>1.71</v>
      </c>
    </row>
    <row r="155" spans="1:5" ht="15.75" thickBot="1" x14ac:dyDescent="0.3">
      <c r="A155" s="31" t="s">
        <v>227</v>
      </c>
      <c r="B155" s="26">
        <v>32.409999999999997</v>
      </c>
      <c r="C155" s="26">
        <v>41.29</v>
      </c>
      <c r="D155" s="26">
        <v>30.85</v>
      </c>
      <c r="E155" s="32">
        <v>1.84</v>
      </c>
    </row>
    <row r="156" spans="1:5" ht="15.75" thickBot="1" x14ac:dyDescent="0.3">
      <c r="A156" s="33" t="s">
        <v>228</v>
      </c>
      <c r="B156" s="27">
        <v>33.85</v>
      </c>
      <c r="C156" s="27">
        <v>42.55</v>
      </c>
      <c r="D156" s="27">
        <v>31.64</v>
      </c>
      <c r="E156" s="34">
        <v>1.96</v>
      </c>
    </row>
    <row r="157" spans="1:5" ht="15.75" thickBot="1" x14ac:dyDescent="0.3">
      <c r="A157" s="31" t="s">
        <v>229</v>
      </c>
      <c r="B157" s="26">
        <v>30.8</v>
      </c>
      <c r="C157" s="26">
        <v>40.11</v>
      </c>
      <c r="D157" s="26">
        <v>31.08</v>
      </c>
      <c r="E157" s="32">
        <v>1.86</v>
      </c>
    </row>
    <row r="158" spans="1:5" ht="15.75" thickBot="1" x14ac:dyDescent="0.3">
      <c r="A158" s="33" t="s">
        <v>230</v>
      </c>
      <c r="B158" s="27">
        <v>33.96</v>
      </c>
      <c r="C158" s="27">
        <v>42.85</v>
      </c>
      <c r="D158" s="27">
        <v>32.869999999999997</v>
      </c>
      <c r="E158" s="34">
        <v>1.97</v>
      </c>
    </row>
    <row r="159" spans="1:5" ht="15.75" thickBot="1" x14ac:dyDescent="0.3">
      <c r="A159" s="31" t="s">
        <v>231</v>
      </c>
      <c r="B159" s="26">
        <v>35.71</v>
      </c>
      <c r="C159" s="26">
        <v>44.21</v>
      </c>
      <c r="D159" s="26">
        <v>33.89</v>
      </c>
      <c r="E159" s="32">
        <v>2.0699999999999998</v>
      </c>
    </row>
    <row r="160" spans="1:5" ht="15.75" thickBot="1" x14ac:dyDescent="0.3">
      <c r="A160" s="33" t="s">
        <v>232</v>
      </c>
      <c r="B160" s="27">
        <v>38.96</v>
      </c>
      <c r="C160" s="27">
        <v>46.98</v>
      </c>
      <c r="D160" s="27">
        <v>35.409999999999997</v>
      </c>
      <c r="E160" s="34">
        <v>2.27</v>
      </c>
    </row>
    <row r="161" spans="1:5" ht="15.75" thickBot="1" x14ac:dyDescent="0.3">
      <c r="A161" s="31" t="s">
        <v>233</v>
      </c>
      <c r="B161" s="26">
        <v>41.1</v>
      </c>
      <c r="C161" s="26">
        <v>48.58</v>
      </c>
      <c r="D161" s="26">
        <v>36.67</v>
      </c>
      <c r="E161" s="32">
        <v>2.4700000000000002</v>
      </c>
    </row>
    <row r="162" spans="1:5" ht="15.75" thickBot="1" x14ac:dyDescent="0.3">
      <c r="A162" s="33" t="s">
        <v>234</v>
      </c>
      <c r="B162" s="27">
        <v>43.41</v>
      </c>
      <c r="C162" s="27">
        <v>50.65</v>
      </c>
      <c r="D162" s="27">
        <v>37.729999999999997</v>
      </c>
      <c r="E162" s="34">
        <v>2.95</v>
      </c>
    </row>
    <row r="163" spans="1:5" ht="15.75" thickBot="1" x14ac:dyDescent="0.3">
      <c r="A163" s="35" t="s">
        <v>235</v>
      </c>
      <c r="B163" s="36">
        <v>43.94</v>
      </c>
      <c r="C163" s="36">
        <v>51.39</v>
      </c>
      <c r="D163" s="36">
        <v>38.14</v>
      </c>
      <c r="E163" s="37">
        <v>3.42</v>
      </c>
    </row>
  </sheetData>
  <sortState ref="F2:F28">
    <sortCondition ref="F2"/>
  </sortState>
  <mergeCells count="1">
    <mergeCell ref="A33:A34"/>
  </mergeCells>
  <hyperlinks>
    <hyperlink ref="J39" r:id="rId1" display="https://www.federalreserve.gov/releases/z1/dataviz/dfa/distribute/table/"/>
    <hyperlink ref="J40" r:id="rId2" location="$model$markers$bubble$encoding$y$data$concept=income_per_person_gdppercapita_ppp_inflation_adjusted&amp;space@=country&amp;=time;;&amp;scale$domain:null&amp;zoomed:null&amp;type:null;;&amp;x$data$concept=gini&amp;source=fasttrack&amp;space@=country&amp;=time;;&amp;scale$domain:null&amp;zoomed:null&amp;type:null;;&amp;trail$data$filter$markers$rou=1800;;;;;;;;&amp;chart-type=bubbles&amp;url=v1" display="https://www.gapminder.org/tools/ - $model$markers$bubble$encoding$y$data$concept=income_per_person_gdppercapita_ppp_inflation_adjusted&amp;space@=country&amp;=time;;&amp;scale$domain:null&amp;zoomed:null&amp;type:null;;&amp;x$data$concept=gini&amp;source=fasttrack&amp;space@=country&amp;=time;;&amp;scale$domain:null&amp;zoomed:null&amp;type:null;;&amp;trail$data$filter$markers$rou=1800;;;;;;;;&amp;chart-type=bubbles&amp;url=v1"/>
  </hyperlinks>
  <pageMargins left="0.7" right="0.7" top="0.75" bottom="0.75" header="0.3" footer="0.3"/>
  <pageSetup paperSize="9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Kaldor</vt:lpstr>
      <vt:lpstr>Kaldor1</vt:lpstr>
      <vt:lpstr>Kaldor2</vt:lpstr>
      <vt:lpstr>Samuelson_Hiks</vt:lpstr>
      <vt:lpstr>Prada-Pradator</vt:lpstr>
      <vt:lpstr>Gini-Lorentz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dorin</dc:creator>
  <cp:lastModifiedBy>dorin</cp:lastModifiedBy>
  <dcterms:created xsi:type="dcterms:W3CDTF">2022-03-06T07:42:39Z</dcterms:created>
  <dcterms:modified xsi:type="dcterms:W3CDTF">2022-03-15T07:08:51Z</dcterms:modified>
</cp:coreProperties>
</file>